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tabRatio="807" activeTab="1"/>
  </bookViews>
  <sheets>
    <sheet name="Перечень МП" sheetId="4" r:id="rId1"/>
    <sheet name="Спорт" sheetId="2" r:id="rId2"/>
    <sheet name="Культура" sheetId="1" r:id="rId3"/>
    <sheet name="Молодежь" sheetId="3" r:id="rId4"/>
    <sheet name="Дороги" sheetId="5" r:id="rId5"/>
    <sheet name="3-ОЗ" sheetId="6" r:id="rId6"/>
    <sheet name="Благоустройство" sheetId="7" r:id="rId7"/>
    <sheet name="Управление имуществом" sheetId="8" r:id="rId8"/>
    <sheet name="Комфортн.среда" sheetId="9" r:id="rId9"/>
    <sheet name="ГО ЧС" sheetId="10" r:id="rId10"/>
    <sheet name="Жилье" sheetId="12" r:id="rId11"/>
    <sheet name="Променад" sheetId="11" r:id="rId12"/>
    <sheet name="Терроризм" sheetId="13" r:id="rId13"/>
  </sheets>
  <calcPr calcId="125725"/>
</workbook>
</file>

<file path=xl/calcChain.xml><?xml version="1.0" encoding="utf-8"?>
<calcChain xmlns="http://schemas.openxmlformats.org/spreadsheetml/2006/main">
  <c r="S19" i="8"/>
  <c r="S13" i="1"/>
  <c r="R45" i="12"/>
  <c r="R46"/>
  <c r="R47"/>
  <c r="R44"/>
  <c r="Q44"/>
  <c r="P44"/>
  <c r="Q46"/>
  <c r="Q47"/>
  <c r="Q48"/>
  <c r="P46"/>
  <c r="P47"/>
  <c r="P48"/>
  <c r="O46"/>
  <c r="O47"/>
  <c r="O48"/>
  <c r="P45"/>
  <c r="Q45"/>
  <c r="O45"/>
  <c r="R35"/>
  <c r="R37"/>
  <c r="P34"/>
  <c r="Q34"/>
  <c r="R34" s="1"/>
  <c r="R14" i="9"/>
  <c r="R16"/>
  <c r="R13"/>
  <c r="P13"/>
  <c r="Q13"/>
  <c r="O13"/>
  <c r="R73" i="7"/>
  <c r="R75"/>
  <c r="R72"/>
  <c r="P72"/>
  <c r="Q72"/>
  <c r="O72"/>
  <c r="R35"/>
  <c r="R37"/>
  <c r="R34"/>
  <c r="P34"/>
  <c r="O34"/>
  <c r="Q78" l="1"/>
  <c r="Q79"/>
  <c r="Q80"/>
  <c r="R80" s="1"/>
  <c r="Q81"/>
  <c r="P78"/>
  <c r="P79"/>
  <c r="P80"/>
  <c r="P81"/>
  <c r="O78"/>
  <c r="O79"/>
  <c r="O80"/>
  <c r="O81"/>
  <c r="P77"/>
  <c r="Q77"/>
  <c r="R77" s="1"/>
  <c r="O77"/>
  <c r="R63"/>
  <c r="R67"/>
  <c r="R68"/>
  <c r="R62"/>
  <c r="O33" i="5"/>
  <c r="R30" i="3"/>
  <c r="R32"/>
  <c r="R29"/>
  <c r="Q30"/>
  <c r="Q31"/>
  <c r="Q32"/>
  <c r="Q33"/>
  <c r="P30"/>
  <c r="P31"/>
  <c r="P32"/>
  <c r="P33"/>
  <c r="P29"/>
  <c r="Q29"/>
  <c r="O30"/>
  <c r="O31"/>
  <c r="O32"/>
  <c r="O33"/>
  <c r="O29"/>
  <c r="R25"/>
  <c r="R24"/>
  <c r="R19"/>
  <c r="R21"/>
  <c r="R18"/>
  <c r="R14"/>
  <c r="R13"/>
  <c r="R41" i="2"/>
  <c r="P41"/>
  <c r="Q41"/>
  <c r="P40"/>
  <c r="Q40"/>
  <c r="P39"/>
  <c r="Q39"/>
  <c r="P38"/>
  <c r="Q38"/>
  <c r="O39"/>
  <c r="O40"/>
  <c r="O41"/>
  <c r="O42"/>
  <c r="O38"/>
  <c r="R34"/>
  <c r="R33"/>
  <c r="R29"/>
  <c r="R31"/>
  <c r="R28"/>
  <c r="R24"/>
  <c r="R23"/>
  <c r="R19"/>
  <c r="R18"/>
  <c r="R14"/>
  <c r="R13"/>
  <c r="R47" i="1"/>
  <c r="Q45"/>
  <c r="R45" s="1"/>
  <c r="Q46"/>
  <c r="Q47"/>
  <c r="Q48"/>
  <c r="P45"/>
  <c r="P46"/>
  <c r="P47"/>
  <c r="P48"/>
  <c r="O45"/>
  <c r="O46"/>
  <c r="O47"/>
  <c r="O48"/>
  <c r="P44"/>
  <c r="Q44"/>
  <c r="R44" s="1"/>
  <c r="O44"/>
  <c r="R40"/>
  <c r="R42"/>
  <c r="R39"/>
  <c r="R35"/>
  <c r="R34"/>
  <c r="R30"/>
  <c r="R29"/>
  <c r="R24"/>
  <c r="R26"/>
  <c r="R23"/>
  <c r="R19"/>
  <c r="R18"/>
  <c r="R14"/>
  <c r="R13"/>
  <c r="P29" i="9"/>
  <c r="Q29"/>
  <c r="R29" s="1"/>
  <c r="P33"/>
  <c r="Q33"/>
  <c r="P32"/>
  <c r="Q32"/>
  <c r="P31"/>
  <c r="Q31"/>
  <c r="P30"/>
  <c r="Q30"/>
  <c r="O30"/>
  <c r="O31"/>
  <c r="O32"/>
  <c r="O33"/>
  <c r="O29"/>
  <c r="R38" i="2" l="1"/>
  <c r="R39"/>
  <c r="R32" i="9"/>
  <c r="R31"/>
  <c r="R30"/>
  <c r="R78" i="7"/>
  <c r="P37" i="5"/>
  <c r="Q37"/>
  <c r="P36"/>
  <c r="Q36"/>
  <c r="P35"/>
  <c r="Q35"/>
  <c r="P34"/>
  <c r="Q34"/>
  <c r="P33"/>
  <c r="Q33"/>
  <c r="R33" s="1"/>
  <c r="O35"/>
  <c r="O36"/>
  <c r="O37"/>
  <c r="O34"/>
  <c r="R34" s="1"/>
  <c r="R29"/>
  <c r="R28"/>
  <c r="R19"/>
  <c r="R18"/>
  <c r="R15" i="7"/>
  <c r="R14"/>
  <c r="R28" i="11"/>
  <c r="R27"/>
  <c r="R23"/>
  <c r="R22"/>
  <c r="R18"/>
  <c r="R17"/>
  <c r="R13"/>
  <c r="R12"/>
  <c r="R25" i="9"/>
  <c r="R24"/>
  <c r="R19"/>
  <c r="R20"/>
  <c r="R21"/>
  <c r="R18"/>
  <c r="R47" i="7"/>
  <c r="R46"/>
  <c r="R25" i="6"/>
  <c r="R27"/>
  <c r="R24"/>
  <c r="P27"/>
  <c r="Q27"/>
  <c r="P26"/>
  <c r="Q26"/>
  <c r="P25"/>
  <c r="Q25"/>
  <c r="P24"/>
  <c r="Q24"/>
  <c r="O27"/>
  <c r="O26"/>
  <c r="O25"/>
  <c r="O24"/>
  <c r="R20"/>
  <c r="R22"/>
  <c r="R19"/>
  <c r="R14"/>
  <c r="R16"/>
  <c r="R13"/>
  <c r="R66" i="8"/>
  <c r="R65"/>
  <c r="P69"/>
  <c r="Q69"/>
  <c r="P68"/>
  <c r="Q68"/>
  <c r="P67"/>
  <c r="Q67"/>
  <c r="Q66"/>
  <c r="P66"/>
  <c r="P65"/>
  <c r="Q65"/>
  <c r="O66"/>
  <c r="O67"/>
  <c r="O68"/>
  <c r="O69"/>
  <c r="O65"/>
  <c r="R61"/>
  <c r="R60"/>
  <c r="R56"/>
  <c r="R55"/>
  <c r="R51"/>
  <c r="R50"/>
  <c r="R44"/>
  <c r="R40"/>
  <c r="R39"/>
  <c r="R35"/>
  <c r="R34"/>
  <c r="R29"/>
  <c r="R28"/>
  <c r="R24"/>
  <c r="R23"/>
  <c r="R19"/>
  <c r="R18"/>
  <c r="R14"/>
  <c r="R13"/>
  <c r="R14" i="5"/>
  <c r="R13"/>
  <c r="R19" i="12"/>
  <c r="R20"/>
  <c r="R16"/>
  <c r="R15"/>
  <c r="R14"/>
  <c r="R13"/>
  <c r="R30" i="7"/>
  <c r="R32"/>
  <c r="R29"/>
  <c r="R25"/>
  <c r="R24"/>
  <c r="R23"/>
  <c r="R20"/>
  <c r="R19"/>
  <c r="R14" i="13"/>
  <c r="R18"/>
  <c r="R19"/>
  <c r="R23"/>
  <c r="R24"/>
  <c r="O24"/>
  <c r="O23"/>
  <c r="R13"/>
  <c r="R14" i="10"/>
  <c r="R18"/>
  <c r="R19"/>
  <c r="R13"/>
  <c r="M39" i="2"/>
  <c r="M40"/>
  <c r="M41"/>
  <c r="M42"/>
  <c r="L39"/>
  <c r="L40"/>
  <c r="L41"/>
  <c r="L42"/>
  <c r="K39"/>
  <c r="K40"/>
  <c r="K41"/>
  <c r="K42"/>
  <c r="I39"/>
  <c r="J39" s="1"/>
  <c r="N14" i="9"/>
  <c r="N16"/>
  <c r="N35" i="7"/>
  <c r="N37"/>
  <c r="N34"/>
  <c r="N19" i="9"/>
  <c r="N20"/>
  <c r="N21"/>
  <c r="N18"/>
  <c r="M45" i="12"/>
  <c r="M46"/>
  <c r="M47"/>
  <c r="M48"/>
  <c r="L45"/>
  <c r="L46"/>
  <c r="L47"/>
  <c r="L48"/>
  <c r="K45"/>
  <c r="K46"/>
  <c r="K47"/>
  <c r="K48"/>
  <c r="M44"/>
  <c r="L44"/>
  <c r="K44"/>
  <c r="N14" i="6"/>
  <c r="N16"/>
  <c r="N13"/>
  <c r="I38" i="2"/>
  <c r="J38" s="1"/>
  <c r="K38"/>
  <c r="M30" i="3"/>
  <c r="M31"/>
  <c r="M32"/>
  <c r="M33"/>
  <c r="L30"/>
  <c r="L31"/>
  <c r="L32"/>
  <c r="L33"/>
  <c r="K30"/>
  <c r="K31"/>
  <c r="K32"/>
  <c r="K33"/>
  <c r="M45" i="1"/>
  <c r="N45" s="1"/>
  <c r="M46"/>
  <c r="M47"/>
  <c r="N47" s="1"/>
  <c r="M48"/>
  <c r="L45"/>
  <c r="L46"/>
  <c r="L47"/>
  <c r="L48"/>
  <c r="K45"/>
  <c r="K46"/>
  <c r="K47"/>
  <c r="K48"/>
  <c r="N40"/>
  <c r="N42"/>
  <c r="N39"/>
  <c r="N20" i="12"/>
  <c r="N19"/>
  <c r="N14"/>
  <c r="N15"/>
  <c r="N16"/>
  <c r="N13"/>
  <c r="N24" i="13"/>
  <c r="N23"/>
  <c r="N14"/>
  <c r="N13"/>
  <c r="N23" i="11"/>
  <c r="N22"/>
  <c r="N18"/>
  <c r="N17"/>
  <c r="N13"/>
  <c r="N12"/>
  <c r="N19" i="10"/>
  <c r="N18"/>
  <c r="N14"/>
  <c r="N13"/>
  <c r="M30" i="9"/>
  <c r="M31"/>
  <c r="M32"/>
  <c r="M33"/>
  <c r="L30"/>
  <c r="L31"/>
  <c r="L32"/>
  <c r="L33"/>
  <c r="K30"/>
  <c r="K31"/>
  <c r="N31" s="1"/>
  <c r="K32"/>
  <c r="N32" s="1"/>
  <c r="K33"/>
  <c r="L29"/>
  <c r="M29"/>
  <c r="N29" s="1"/>
  <c r="H29"/>
  <c r="I29"/>
  <c r="K29"/>
  <c r="N13"/>
  <c r="M78" i="7"/>
  <c r="M79"/>
  <c r="M80"/>
  <c r="M81"/>
  <c r="L78"/>
  <c r="L79"/>
  <c r="L80"/>
  <c r="L81"/>
  <c r="K78"/>
  <c r="K79"/>
  <c r="K80"/>
  <c r="N80" s="1"/>
  <c r="K81"/>
  <c r="L77"/>
  <c r="M77"/>
  <c r="K77"/>
  <c r="N68"/>
  <c r="N67"/>
  <c r="N63"/>
  <c r="N62"/>
  <c r="N47"/>
  <c r="N46"/>
  <c r="N15"/>
  <c r="N14"/>
  <c r="N66" i="8"/>
  <c r="N65"/>
  <c r="M66"/>
  <c r="M67"/>
  <c r="M68"/>
  <c r="M69"/>
  <c r="L66"/>
  <c r="L67"/>
  <c r="L68"/>
  <c r="K66"/>
  <c r="K67"/>
  <c r="K68"/>
  <c r="K69"/>
  <c r="J65"/>
  <c r="L65"/>
  <c r="M65"/>
  <c r="K65"/>
  <c r="N56"/>
  <c r="N55"/>
  <c r="N51"/>
  <c r="N50"/>
  <c r="N40"/>
  <c r="N39"/>
  <c r="N29"/>
  <c r="N28"/>
  <c r="N24"/>
  <c r="N23"/>
  <c r="N19"/>
  <c r="N18"/>
  <c r="N14"/>
  <c r="N13"/>
  <c r="M25" i="6"/>
  <c r="M26"/>
  <c r="M27"/>
  <c r="M28"/>
  <c r="L25"/>
  <c r="L26"/>
  <c r="L27"/>
  <c r="L28"/>
  <c r="K25"/>
  <c r="K26"/>
  <c r="K27"/>
  <c r="K28"/>
  <c r="N24"/>
  <c r="L24"/>
  <c r="M24"/>
  <c r="K24"/>
  <c r="M34" i="5"/>
  <c r="M35"/>
  <c r="M36"/>
  <c r="M37"/>
  <c r="L34"/>
  <c r="L35"/>
  <c r="L36"/>
  <c r="L37"/>
  <c r="K34"/>
  <c r="K35"/>
  <c r="K36"/>
  <c r="K37"/>
  <c r="L33"/>
  <c r="M33"/>
  <c r="J33"/>
  <c r="H33"/>
  <c r="I33"/>
  <c r="K33"/>
  <c r="N14"/>
  <c r="N13"/>
  <c r="N30" i="3"/>
  <c r="N32"/>
  <c r="N29"/>
  <c r="L29"/>
  <c r="M29"/>
  <c r="J29"/>
  <c r="K29"/>
  <c r="N18"/>
  <c r="N14"/>
  <c r="N13"/>
  <c r="J44" i="1"/>
  <c r="K44"/>
  <c r="L44"/>
  <c r="M44"/>
  <c r="N44" s="1"/>
  <c r="N35"/>
  <c r="N34"/>
  <c r="N30"/>
  <c r="N29"/>
  <c r="N19"/>
  <c r="N18"/>
  <c r="N14"/>
  <c r="N13"/>
  <c r="M38" i="2"/>
  <c r="L38"/>
  <c r="J28" i="11"/>
  <c r="J27"/>
  <c r="J23"/>
  <c r="J22"/>
  <c r="J18"/>
  <c r="J17"/>
  <c r="J13"/>
  <c r="J12"/>
  <c r="J24" i="1"/>
  <c r="J26"/>
  <c r="J23"/>
  <c r="I32" i="3"/>
  <c r="I30"/>
  <c r="I29"/>
  <c r="H32"/>
  <c r="H30"/>
  <c r="H29"/>
  <c r="G33"/>
  <c r="G32"/>
  <c r="G31"/>
  <c r="G30"/>
  <c r="G29"/>
  <c r="I47" i="12"/>
  <c r="I46"/>
  <c r="I45"/>
  <c r="I44"/>
  <c r="H47"/>
  <c r="H46"/>
  <c r="H45"/>
  <c r="H44"/>
  <c r="G32"/>
  <c r="G47" s="1"/>
  <c r="G30"/>
  <c r="G45" s="1"/>
  <c r="J45" s="1"/>
  <c r="G29"/>
  <c r="J29" s="1"/>
  <c r="G46"/>
  <c r="G44"/>
  <c r="J25"/>
  <c r="J27"/>
  <c r="J30"/>
  <c r="J32"/>
  <c r="G29" i="9"/>
  <c r="I66" i="8"/>
  <c r="J66" s="1"/>
  <c r="I67"/>
  <c r="I68"/>
  <c r="I69"/>
  <c r="I65"/>
  <c r="H66"/>
  <c r="H67"/>
  <c r="H68"/>
  <c r="H69"/>
  <c r="H65"/>
  <c r="G66"/>
  <c r="G67"/>
  <c r="G68"/>
  <c r="G69"/>
  <c r="G65"/>
  <c r="J50"/>
  <c r="J19"/>
  <c r="J18"/>
  <c r="I78" i="7"/>
  <c r="I79"/>
  <c r="I80"/>
  <c r="I81"/>
  <c r="H78"/>
  <c r="H79"/>
  <c r="H80"/>
  <c r="H81"/>
  <c r="I77"/>
  <c r="H77"/>
  <c r="G78"/>
  <c r="G79"/>
  <c r="G80"/>
  <c r="G81"/>
  <c r="G77"/>
  <c r="H27" i="6"/>
  <c r="I27"/>
  <c r="J27"/>
  <c r="H25"/>
  <c r="I25"/>
  <c r="J25"/>
  <c r="H24"/>
  <c r="I24"/>
  <c r="G27"/>
  <c r="G25"/>
  <c r="G24"/>
  <c r="G33" i="5"/>
  <c r="H45" i="1"/>
  <c r="H46"/>
  <c r="H47"/>
  <c r="H48"/>
  <c r="I45"/>
  <c r="I46"/>
  <c r="I47"/>
  <c r="I48"/>
  <c r="I44"/>
  <c r="H44"/>
  <c r="G47"/>
  <c r="G45"/>
  <c r="G44"/>
  <c r="J35"/>
  <c r="J34"/>
  <c r="J14"/>
  <c r="J13"/>
  <c r="I40" i="2"/>
  <c r="I41"/>
  <c r="J41" s="1"/>
  <c r="I42"/>
  <c r="H39"/>
  <c r="H40"/>
  <c r="H41"/>
  <c r="H42"/>
  <c r="H38"/>
  <c r="G39"/>
  <c r="G40"/>
  <c r="G41"/>
  <c r="G38"/>
  <c r="C39"/>
  <c r="C38"/>
  <c r="F38"/>
  <c r="J19"/>
  <c r="J18"/>
  <c r="F39"/>
  <c r="J56" i="8"/>
  <c r="J55"/>
  <c r="J14"/>
  <c r="J13"/>
  <c r="J34" i="5"/>
  <c r="J14"/>
  <c r="J13"/>
  <c r="J19" i="3"/>
  <c r="J21"/>
  <c r="J18"/>
  <c r="J30" i="1"/>
  <c r="J29"/>
  <c r="J19"/>
  <c r="J18"/>
  <c r="J14" i="2"/>
  <c r="J13"/>
  <c r="J15" i="7"/>
  <c r="J14"/>
  <c r="J63"/>
  <c r="J62"/>
  <c r="J25" i="3"/>
  <c r="J30"/>
  <c r="J32"/>
  <c r="J24"/>
  <c r="J14"/>
  <c r="J13"/>
  <c r="J14" i="12"/>
  <c r="J15"/>
  <c r="J16"/>
  <c r="J24"/>
  <c r="J39"/>
  <c r="J40"/>
  <c r="J42"/>
  <c r="J46"/>
  <c r="J13"/>
  <c r="J40" i="1"/>
  <c r="J42"/>
  <c r="J39"/>
  <c r="D65" i="8"/>
  <c r="C66"/>
  <c r="F66" s="1"/>
  <c r="C65"/>
  <c r="F65" s="1"/>
  <c r="F14"/>
  <c r="F13"/>
  <c r="C30" i="3"/>
  <c r="C18"/>
  <c r="C29" s="1"/>
  <c r="F14" i="2"/>
  <c r="F13"/>
  <c r="E47" i="1"/>
  <c r="D47"/>
  <c r="C47"/>
  <c r="E45"/>
  <c r="D45"/>
  <c r="C45"/>
  <c r="F42"/>
  <c r="F40"/>
  <c r="F39"/>
  <c r="F30"/>
  <c r="F29"/>
  <c r="C23"/>
  <c r="C44" s="1"/>
  <c r="F44" s="1"/>
  <c r="F19"/>
  <c r="F18"/>
  <c r="F31" i="11"/>
  <c r="F28"/>
  <c r="C27"/>
  <c r="F27" s="1"/>
  <c r="F26"/>
  <c r="F23"/>
  <c r="C22"/>
  <c r="F22" s="1"/>
  <c r="F21"/>
  <c r="F18"/>
  <c r="C17"/>
  <c r="F17" s="1"/>
  <c r="F16"/>
  <c r="F12"/>
  <c r="F13"/>
  <c r="C12"/>
  <c r="N46" i="12" l="1"/>
  <c r="J44"/>
  <c r="N44"/>
  <c r="N47"/>
  <c r="N45"/>
  <c r="J77" i="7"/>
  <c r="J78"/>
  <c r="N30" i="9"/>
  <c r="N78" i="7"/>
  <c r="N77"/>
  <c r="J45" i="1"/>
  <c r="J47"/>
  <c r="J47" i="12"/>
  <c r="F45" i="1"/>
  <c r="F47"/>
  <c r="E45" i="12"/>
  <c r="E47"/>
  <c r="E46"/>
  <c r="D46"/>
  <c r="D47"/>
  <c r="D45"/>
  <c r="E13"/>
  <c r="E44" s="1"/>
  <c r="D13"/>
  <c r="D44" s="1"/>
  <c r="F16"/>
  <c r="F14"/>
  <c r="F15"/>
  <c r="C47"/>
  <c r="C46"/>
  <c r="F46" s="1"/>
  <c r="C45"/>
  <c r="C39"/>
  <c r="C29"/>
  <c r="C24"/>
  <c r="C13"/>
  <c r="C44" s="1"/>
  <c r="F56" i="8"/>
  <c r="F55"/>
  <c r="F34" i="5"/>
  <c r="E34"/>
  <c r="D34"/>
  <c r="C34"/>
  <c r="F33"/>
  <c r="E33"/>
  <c r="D33"/>
  <c r="F14"/>
  <c r="F13"/>
  <c r="C33"/>
  <c r="C29" i="9"/>
  <c r="C18"/>
  <c r="E78" i="7"/>
  <c r="D80"/>
  <c r="D78"/>
  <c r="C80"/>
  <c r="C78"/>
  <c r="F63"/>
  <c r="F62"/>
  <c r="C51"/>
  <c r="C34"/>
  <c r="C77" s="1"/>
  <c r="F77" s="1"/>
  <c r="F14"/>
  <c r="F15"/>
  <c r="C19" i="6"/>
  <c r="C24" s="1"/>
  <c r="C13"/>
  <c r="C23" i="13"/>
  <c r="F44" i="12" l="1"/>
  <c r="F47"/>
  <c r="F13"/>
  <c r="F45"/>
</calcChain>
</file>

<file path=xl/sharedStrings.xml><?xml version="1.0" encoding="utf-8"?>
<sst xmlns="http://schemas.openxmlformats.org/spreadsheetml/2006/main" count="1876" uniqueCount="291">
  <si>
    <t>Наименования подпрограммы, структурного элемента</t>
  </si>
  <si>
    <t>Источники финансирования</t>
  </si>
  <si>
    <t>Планируемый объем финансирования</t>
  </si>
  <si>
    <t>Профинан-сировано (тыс. руб.)</t>
  </si>
  <si>
    <t>Выполнено (тыс. руб.)</t>
  </si>
  <si>
    <t xml:space="preserve">Степень и результаты выполнения мероприятия </t>
  </si>
  <si>
    <t xml:space="preserve">Степень и результаты выполнения программы </t>
  </si>
  <si>
    <t>по программе (тыс. руб.)</t>
  </si>
  <si>
    <t>Итого</t>
  </si>
  <si>
    <t>Средства федерального бюджета</t>
  </si>
  <si>
    <t>Средства бюджета Ленинградской области</t>
  </si>
  <si>
    <t>Внебюджетные источники</t>
  </si>
  <si>
    <t>Итого по муниципальной программе</t>
  </si>
  <si>
    <t>Срок реализации программы</t>
  </si>
  <si>
    <t>2022-2024</t>
  </si>
  <si>
    <t xml:space="preserve"> Организация и проведение физкультурно-оздоровительных и спортивных  мероприятий.</t>
  </si>
  <si>
    <t>Капитальный ремонт и ремонт, реконструкция и строительство дорог местного значения и дорожных сооружений.</t>
  </si>
  <si>
    <t>Интегрированное развитие исторической прибрежной зоны в Ивангороде.</t>
  </si>
  <si>
    <t>Профилактика экстремизма и терроризма, минимизация и (или) ликвидация последствий их проявлений.</t>
  </si>
  <si>
    <t>№ п/п</t>
  </si>
  <si>
    <t>Муниципальный заказчик муниципальной программы</t>
  </si>
  <si>
    <t>Средства бюджета МО «Ивангородское городское поселение»</t>
  </si>
  <si>
    <t>за январь - март 2022 года</t>
  </si>
  <si>
    <t>за январь -март 2022 года</t>
  </si>
  <si>
    <t>Форма оперативного (годового, итогового) отчета о выполнении муниципальной программы "Капитальный ремонт и ремонт, реконструкция и строительство дорог местного значения и дорожных сооружений в границах МО "Ивангородское городское поселение"</t>
  </si>
  <si>
    <t>на 2022 год (тыс. руб.)</t>
  </si>
  <si>
    <t>на 2022год (тыс. руб.)</t>
  </si>
  <si>
    <t>Комплекс процессных мероприятий"Обеспечение общественной безопасности, предупреждение и ликвидация последствий чрезвычайных ситуаций на территории МО "Ивангородское городское поселение"</t>
  </si>
  <si>
    <t>Мероприятия в области гражданской обороны, чрезвычайных ситуациях пожарной безопасности</t>
  </si>
  <si>
    <t>Форма оперативного (годового, итогового) отчета о выполнении муниципальной программы "Профилактика терроризма и экстремизма на территории МО "Ивангородское городское поселение"</t>
  </si>
  <si>
    <t>Комплекс процессных мероприятий "Обеспечение безопасности граждан на территории МО "Ивангородское горосдкое поселение"</t>
  </si>
  <si>
    <t>Обеспечение деятельности (услуги, работы) муниципальных учреждений</t>
  </si>
  <si>
    <t>Приобретение наглядной агитации и спецлитературы в целях профилактики терроризма и экстремизма</t>
  </si>
  <si>
    <t>Средства бюджета МО «Ивангородское городское поселение"</t>
  </si>
  <si>
    <t>Обеспечение общественной безопасности, предупреждение и ликвидация последствий чрезвычайных ситуаций на территории МО "Ивангородское городское поселение".</t>
  </si>
  <si>
    <t>Форма оперативного (годового, итогового) отчета о выполнении муниципальной программы" Реализация инициативных предложений жителей МО "Ивангородское городское поселение"</t>
  </si>
  <si>
    <t>Комплекс процессных мероприятий "Безопасность дорожного движения на территории МО "Ивангородское городское поселение"</t>
  </si>
  <si>
    <t>Выполнение мероприятий по реализации областного закона от 15.01.2018 года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области"</t>
  </si>
  <si>
    <t>Комплекс процессных мероприятий "Благоустройство административных центров  МО "Ивангородское городское поселение"</t>
  </si>
  <si>
    <t>Форма оперативного (годового, итогового) отчета о выполнении муниципальной программы "Формирование комфортной городской среды на территории муниципального образования "Ивангородское городское поселение"</t>
  </si>
  <si>
    <t>Федеральный проект "Формирование комфортной городской среды"</t>
  </si>
  <si>
    <t>Реализация программ формирования современной городской среды</t>
  </si>
  <si>
    <t>Форма оперативного (годового, итогового) отчета о выполнении муниципальной программы "Развитие культуры в МО "Ивангородское городское поселение"</t>
  </si>
  <si>
    <t>Форма оперативного (годового, итогового) отчета о выполнении муниципальной программы "Развитие физической культуры и спорта в МО "Ивангородское городское поселение"</t>
  </si>
  <si>
    <t>Форма оперативного (годового, итогового) отчета о выполнении муниципальной программы "Молодежь Ивангорода"</t>
  </si>
  <si>
    <t>Комплекс процессных мероприятий "Управление и распоряжение муниципальным имуществом"</t>
  </si>
  <si>
    <t>Ремонт и содержание объектов собственности</t>
  </si>
  <si>
    <t>Уплата взносов на капитальный ремонт общего имущества многоквартирных домов, расположенных на территории МО " Ивангородское городское поселение"</t>
  </si>
  <si>
    <t>Оценка муниципального имущества, проведение технической инвентаризации (паспортизации) объектов муниципальной недвижимости</t>
  </si>
  <si>
    <t>Комплекс процессных мероприятий "Приобретение и содержание коммунальной техники"</t>
  </si>
  <si>
    <t>Приобретение экскаватора-погрузчика</t>
  </si>
  <si>
    <t>Техническое обслуживание экскаватора-погрузчика</t>
  </si>
  <si>
    <t>Форма оперативного (годового, итогового) отчета о выполнении муниципальной программы "Обеспечение качественным жильем граждан на территории МО "Ивангородское городское поселение"</t>
  </si>
  <si>
    <t>за январь -март 2022года</t>
  </si>
  <si>
    <t>Комплекс процессных мероприятий "Жилье для молодежи"</t>
  </si>
  <si>
    <t>Реализация мероприятий по обеспечению жильем молодых семей</t>
  </si>
  <si>
    <t>Мероприятия , направленные на достижение целей проектов</t>
  </si>
  <si>
    <t>Ликвидация аварийного жилищного фонда</t>
  </si>
  <si>
    <t>Мероприятия , направленные на достижение целей федеральных проектов "Обеспечение устойчивого сокращения непригодного для проживания жилищного фонда"</t>
  </si>
  <si>
    <t>Комплекс процессных мероприятий "Благоустройство населенных пунктов в МО "Ивангородское городское поселение"</t>
  </si>
  <si>
    <t>Организация освещения улиц</t>
  </si>
  <si>
    <t>Содержание, поддержание и улучшение санитарного и эстетического состояния территории муниципального образования</t>
  </si>
  <si>
    <t>Поддержка развития общественной инфраструктуры муниципального значения</t>
  </si>
  <si>
    <t>Комплекс процессных мероприятий "Организация и содержание мест захоронения"</t>
  </si>
  <si>
    <t>Организация и содержание мест захоронения</t>
  </si>
  <si>
    <t>Комплекс процессных мероприятий "Участие в организации деятельности по накоплению и транспортированию твердых коммунальных отходов"</t>
  </si>
  <si>
    <t>Вывоз твердых коммунальных отходов</t>
  </si>
  <si>
    <t>Мероприятия по созданию мест(площадок) накоплению твердых коммунальных отходов</t>
  </si>
  <si>
    <t>Реализация мероприятий по ликвидации несанкционированных свалок</t>
  </si>
  <si>
    <t>Комплекс процессных мероприятий "Обеспечение условий реализации программы"</t>
  </si>
  <si>
    <t>Обеспечение деятельности( услуги, работы) муниципальных учреждений</t>
  </si>
  <si>
    <t>Форма оперативного (годового, итогового) отчета о выполнении муниципальной программы "Благоустройство населенных пунктов в МО "Ивангородское городское поселение"</t>
  </si>
  <si>
    <t>Форма оперативного (годового, итогового) отчета о выполнении муниципальной программы "Интегрированное развитие исторической прибрежной зоны в Нарве/Эстония и Ивангороде/Россия, 3 этап- Речные променады"</t>
  </si>
  <si>
    <t>Мероприятия, направленные на достижение целей федеральных проектов "Развитие туристической инфраструктуры"</t>
  </si>
  <si>
    <t>Интегрированное развитие прибрежной зоны</t>
  </si>
  <si>
    <t>Комплекс процессных мероприятий" Капитальный ремонт и ремонт, реконструкция и строительство дорог местного значения и дорожных сооружений"</t>
  </si>
  <si>
    <t>Капитальный ремонт и ремонт автомобильных дорог общего пользования местного значения</t>
  </si>
  <si>
    <t>Форма оперативного (годового, итогового) отчета о выполнении муниципальной программы "Управление и распоряжение муниципальным имуществом МО "Ивангородское городское поселение"</t>
  </si>
  <si>
    <t>Комплекс процессных мероприятий "Постановка на государственный кадастровый учет объектов недвижимости"</t>
  </si>
  <si>
    <t>Комплекс процессных мероприятий "Формирование благоприятных условий и развития творческого потенциала населения"</t>
  </si>
  <si>
    <t>Организация и проведение мероприятий в сфере культуры</t>
  </si>
  <si>
    <t xml:space="preserve"> Поддержка развития общественной инфраструктуры муниципального значения</t>
  </si>
  <si>
    <t xml:space="preserve"> Обеспечение деятиельности (услуги, работы) муниципальных учреждений</t>
  </si>
  <si>
    <t xml:space="preserve">Софинансирование дополнительных расходов местных бюджетов на сохранение целевых показателей повышения оплаты труда </t>
  </si>
  <si>
    <t>Комплекс процессных мероприятий " Обеспечение условий для развития физической культуры и массового спорта"</t>
  </si>
  <si>
    <t>Комплекс процессных мероприятий "Организация и осуществление мероприятий по работе с молодежью"</t>
  </si>
  <si>
    <t xml:space="preserve"> Организация и проведение мероприятий с детьми и молодежью</t>
  </si>
  <si>
    <t>Содействие трудовой адаптации и занятости молодежи</t>
  </si>
  <si>
    <t>Комплекс процессных мероприятий "Организация и временных рабочих мест для подростков"</t>
  </si>
  <si>
    <t>Организация трудовых бригад</t>
  </si>
  <si>
    <t>Руководитель</t>
  </si>
  <si>
    <t>Волкова М.В.</t>
  </si>
  <si>
    <t>Сыровский А.Л.</t>
  </si>
  <si>
    <t>Соснин А.В.</t>
  </si>
  <si>
    <t>за январь - июнь 2022 года</t>
  </si>
  <si>
    <t>за январь - июнь2022 года</t>
  </si>
  <si>
    <t>2020-2023</t>
  </si>
  <si>
    <t>2018-2024</t>
  </si>
  <si>
    <t xml:space="preserve">Итого </t>
  </si>
  <si>
    <t xml:space="preserve"> Обеспечение деятельности (слуги, работы) муниципальных учреждений</t>
  </si>
  <si>
    <t xml:space="preserve">  Осуществление закрепленных за муниципальными образованиями законодательством полномочий</t>
  </si>
  <si>
    <t>Организация и проведение физкультурных и спортивных мероприятий</t>
  </si>
  <si>
    <t>5600,00</t>
  </si>
  <si>
    <t>0</t>
  </si>
  <si>
    <t>1000,00</t>
  </si>
  <si>
    <t xml:space="preserve"> Осуществление закрепленных за муниципальными образованиями законодательством полномочий</t>
  </si>
  <si>
    <t>Осуществление закрепленных муниципальными образованиями законодательством полномочий</t>
  </si>
  <si>
    <t>Осуществление закрепленных за муниципальными образованиями законодательством полномочий</t>
  </si>
  <si>
    <t>Ремонт дворовых территорий многоквартирных домов , проездов к дворовым территориям многоквартирных домов населенного пункта</t>
  </si>
  <si>
    <t>Мероприятия по борьбе с борщевиком Сосновского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</si>
  <si>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</si>
  <si>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Осуществление закремпленных за муниципальными образованиями законодательством полномочий</t>
  </si>
  <si>
    <t>Осуществление закрепленных за муниципальными образованиями полномочий</t>
  </si>
  <si>
    <t>Мероприятия по землеустройству и землепользованию</t>
  </si>
  <si>
    <t>Проверка сметной документации</t>
  </si>
  <si>
    <t>Комплекс процессных мероприятий "Формирование комфортной городской среды"</t>
  </si>
  <si>
    <t>Создание комфортной среды в малых городах и исторических поселениях</t>
  </si>
  <si>
    <t>Комплекс процессных мероприятий "Устройство ливневой канализации к строящемуся дому"</t>
  </si>
  <si>
    <t>Чураков А.Ю.</t>
  </si>
  <si>
    <t>за январь - сентябрь 2022 года</t>
  </si>
  <si>
    <t>10</t>
  </si>
  <si>
    <t>11</t>
  </si>
  <si>
    <t>12</t>
  </si>
  <si>
    <t>13</t>
  </si>
  <si>
    <t>14</t>
  </si>
  <si>
    <t>1045,00</t>
  </si>
  <si>
    <t>52,25</t>
  </si>
  <si>
    <t>992,75</t>
  </si>
  <si>
    <t>1091,81</t>
  </si>
  <si>
    <t>60,00</t>
  </si>
  <si>
    <t>10,00</t>
  </si>
  <si>
    <t>11926,21</t>
  </si>
  <si>
    <t>12453,51</t>
  </si>
  <si>
    <t>7591,14</t>
  </si>
  <si>
    <t>17951,73</t>
  </si>
  <si>
    <t>5585,00</t>
  </si>
  <si>
    <t>1971,05</t>
  </si>
  <si>
    <t>98,55</t>
  </si>
  <si>
    <t>1872,5</t>
  </si>
  <si>
    <t>9036,8</t>
  </si>
  <si>
    <t>3056,6</t>
  </si>
  <si>
    <t>1572,66</t>
  </si>
  <si>
    <t>7344,00</t>
  </si>
  <si>
    <t>3672,00</t>
  </si>
  <si>
    <t>150,00</t>
  </si>
  <si>
    <t>200,00</t>
  </si>
  <si>
    <t>126,2</t>
  </si>
  <si>
    <t>375,19</t>
  </si>
  <si>
    <t>45,3</t>
  </si>
  <si>
    <t>329,89</t>
  </si>
  <si>
    <t>370,66</t>
  </si>
  <si>
    <t>459,00</t>
  </si>
  <si>
    <t>845,6</t>
  </si>
  <si>
    <t>440,2</t>
  </si>
  <si>
    <t>11200,3</t>
  </si>
  <si>
    <t>40,00</t>
  </si>
  <si>
    <t>808,00</t>
  </si>
  <si>
    <t>958,95</t>
  </si>
  <si>
    <t>119,87</t>
  </si>
  <si>
    <t>839,08</t>
  </si>
  <si>
    <t>1452,15</t>
  </si>
  <si>
    <t>181,53</t>
  </si>
  <si>
    <t>1270,62</t>
  </si>
  <si>
    <t>4145,78</t>
  </si>
  <si>
    <t>2591,36</t>
  </si>
  <si>
    <t>4515,51</t>
  </si>
  <si>
    <t>2405,54</t>
  </si>
  <si>
    <t>716,29</t>
  </si>
  <si>
    <t>72,60</t>
  </si>
  <si>
    <t>1010,33</t>
  </si>
  <si>
    <t>221,02</t>
  </si>
  <si>
    <t>88,5</t>
  </si>
  <si>
    <t>63,00</t>
  </si>
  <si>
    <t>21,00</t>
  </si>
  <si>
    <t>2795,7</t>
  </si>
  <si>
    <t>1863,79</t>
  </si>
  <si>
    <t>3033,51</t>
  </si>
  <si>
    <t>3033,39</t>
  </si>
  <si>
    <t>192,4</t>
  </si>
  <si>
    <t>120,00</t>
  </si>
  <si>
    <t>30,00</t>
  </si>
  <si>
    <t>273,54</t>
  </si>
  <si>
    <t>30,089</t>
  </si>
  <si>
    <t>243,45</t>
  </si>
  <si>
    <t>3263,2</t>
  </si>
  <si>
    <t>163,2</t>
  </si>
  <si>
    <t>3100,00</t>
  </si>
  <si>
    <t>50,00</t>
  </si>
  <si>
    <t>247,85</t>
  </si>
  <si>
    <t>20,00</t>
  </si>
  <si>
    <t>21149,22</t>
  </si>
  <si>
    <t>16843,17</t>
  </si>
  <si>
    <t>7992,60</t>
  </si>
  <si>
    <t>5355,31</t>
  </si>
  <si>
    <t>2077,75</t>
  </si>
  <si>
    <t>130,97</t>
  </si>
  <si>
    <t>14762,1</t>
  </si>
  <si>
    <t>7526,6</t>
  </si>
  <si>
    <t>27312,43</t>
  </si>
  <si>
    <t>4811,74</t>
  </si>
  <si>
    <t>33707,9</t>
  </si>
  <si>
    <t>3707,9</t>
  </si>
  <si>
    <t>10112,36</t>
  </si>
  <si>
    <t>285,00</t>
  </si>
  <si>
    <t>530,055</t>
  </si>
  <si>
    <t>412,96</t>
  </si>
  <si>
    <t>191359,46</t>
  </si>
  <si>
    <t>416,8</t>
  </si>
  <si>
    <t>360,00</t>
  </si>
  <si>
    <t>260,00</t>
  </si>
  <si>
    <t>1,0</t>
  </si>
  <si>
    <t>361,00</t>
  </si>
  <si>
    <t>2689,65</t>
  </si>
  <si>
    <t>260,61</t>
  </si>
  <si>
    <t>2133,18</t>
  </si>
  <si>
    <t>295,86</t>
  </si>
  <si>
    <t>1550,7</t>
  </si>
  <si>
    <t>1550,69</t>
  </si>
  <si>
    <t>65237,23</t>
  </si>
  <si>
    <t>9420,00</t>
  </si>
  <si>
    <t>20580,00</t>
  </si>
  <si>
    <t>145,4</t>
  </si>
  <si>
    <t>6370,0</t>
  </si>
  <si>
    <t>4659,8</t>
  </si>
  <si>
    <t>2329,9</t>
  </si>
  <si>
    <t>40,77</t>
  </si>
  <si>
    <t>652,4</t>
  </si>
  <si>
    <t>64584,84</t>
  </si>
  <si>
    <t>137916,21</t>
  </si>
  <si>
    <t>149732,16</t>
  </si>
  <si>
    <t>11815,96</t>
  </si>
  <si>
    <t>1112,36</t>
  </si>
  <si>
    <t>2826</t>
  </si>
  <si>
    <t>6174</t>
  </si>
  <si>
    <t>1973,86</t>
  </si>
  <si>
    <t>103,89</t>
  </si>
  <si>
    <t>3835,63</t>
  </si>
  <si>
    <t>23476,8</t>
  </si>
  <si>
    <t>ПЕРЕЧЕНЬ муниицпальных программ мунициипального образования "Ивангородское городское поселение"</t>
  </si>
  <si>
    <t>Наименование муниципальной программы</t>
  </si>
  <si>
    <t>Координатор (разработчик) муниицпальной программы</t>
  </si>
  <si>
    <t>Основные направления реализации муниципальной программы (подпрограммы),структурных элементов</t>
  </si>
  <si>
    <t>1.</t>
  </si>
  <si>
    <t>"Развитие физической культуры и спорта в МО "Ивангородское городское поселение"</t>
  </si>
  <si>
    <t>отдел по МСУ и СВ</t>
  </si>
  <si>
    <t>Администрация МО "Ивангородское городское поселение"</t>
  </si>
  <si>
    <t>2.</t>
  </si>
  <si>
    <t>"Развитие культуры в МО "Ивангородское городское поселение"</t>
  </si>
  <si>
    <t>Организация и проведение городских мероприятий культуры.</t>
  </si>
  <si>
    <t>3.</t>
  </si>
  <si>
    <t>"Молодежь Ивангорода"</t>
  </si>
  <si>
    <t xml:space="preserve"> Организация и проведение городских мероприятий в сфере молодежной политики.</t>
  </si>
  <si>
    <t>4.</t>
  </si>
  <si>
    <t>"Капитальный ремонт и ремонт, реконструкция и строительство дорог местного значения и дорожных сооружений в границах  МО "Ивангородское городское поселение"</t>
  </si>
  <si>
    <t>2021-2023</t>
  </si>
  <si>
    <t>5.</t>
  </si>
  <si>
    <t>"Реализация инициативных предложений жителей МО "Ивангородское городское поселение"</t>
  </si>
  <si>
    <t>1. Безопасность дорожного движения на территории МО "Ивангородское городское поселение".                                2. Благоустройство административного центра МО "Ивангородское городское поселение".</t>
  </si>
  <si>
    <t>6.</t>
  </si>
  <si>
    <t>"Благоустройство населённых пунктов в МО "Ивангородское городское поселение"</t>
  </si>
  <si>
    <t>Благоустройство территории МО "Ивангородское городское поселение"</t>
  </si>
  <si>
    <t>7.</t>
  </si>
  <si>
    <t>"Управление и распоряжение муниципальным имуществом"</t>
  </si>
  <si>
    <t xml:space="preserve">1.Ремонт и содержание 
объектов муниципального имущества.                                      2.Ремонт и содержание объектов собственности.                 3.Уплата взносов на капитальный ремонт МКД             </t>
  </si>
  <si>
    <t>8.</t>
  </si>
  <si>
    <t>"Защита населения и территории от чрезвычайных ситуаций природного и техногенного характера и обеспечение пожарной безопасности на территории МО "Ивангородское городское поселение"</t>
  </si>
  <si>
    <t xml:space="preserve">Главный специалист по ГО и ЧС  АМО "Ивангородское городское поселение" </t>
  </si>
  <si>
    <t>9.</t>
  </si>
  <si>
    <t>"Формирование комфортной городской среды на территории МО "Ивангородское городское поселение"</t>
  </si>
  <si>
    <t>Благоустройство общественных и  дворовых территорий МО "Ивангородское городское поселение".</t>
  </si>
  <si>
    <t>10.</t>
  </si>
  <si>
    <t>"Профилактика терроризма и экстремизма на территории МО "Ивангородское городское поселение"</t>
  </si>
  <si>
    <t>11.</t>
  </si>
  <si>
    <t>"Обеспечение качественным жильем граждан на территории муниципального образования Ивангородское городское поселение Кингисеппского муниципального района Ленинградской области"</t>
  </si>
  <si>
    <t>Муниципальная поддержка решения жилищной проблемы граждан, в том числе молодежи и молодых семей, молодых специалистов (молодых педагогов), признанных в установленном порядке, нуждающимися в улучшении жилищных условий на территории муниципального образования Ивангородское городское поселение Кингисеппского муниципального района Ленинградской области.</t>
  </si>
  <si>
    <t>Укрепление межнационального и межконфессионального согласия, профилактика межнациональных конфликтов в МО "Ивангородское городское поселение"</t>
  </si>
  <si>
    <t>Создание в МО "Ивангородское городское поселение" толерантной среды на основе ценностей многонационального российского общества, общероссийской гражданской идентичности и социально-культурного самосознания, принципов соблюдения прав и свобод человека.</t>
  </si>
  <si>
    <t>13.</t>
  </si>
  <si>
    <t>"Интегрированное развитие исторической прибрежной зоны в Нарве/Эстония и Ивангороде/Россия, 3 этап - Речные променады"</t>
  </si>
  <si>
    <t>12.*</t>
  </si>
  <si>
    <t>*-финансирование не предусмотрено</t>
  </si>
  <si>
    <t>всего за 2022 год</t>
  </si>
  <si>
    <t>Приложение № 6 к Порядку</t>
  </si>
  <si>
    <t>Форма оперативного (годового, итогового) отчета о выполнении муниципальной программы "Защита населения от чрезвычайных ситуаций природного , техногенного характера и обеспечения пожарной безопасности на территории МО "Ивангородское городское поселение"</t>
  </si>
  <si>
    <t>Капитальный ремонт и ремонт объектов физической культуры и спорта</t>
  </si>
  <si>
    <t>3517,62</t>
  </si>
  <si>
    <t>1216,83</t>
  </si>
  <si>
    <t>219209,75</t>
  </si>
  <si>
    <t>2017-2022</t>
  </si>
  <si>
    <t xml:space="preserve"> Ерохина О.Ю.</t>
  </si>
  <si>
    <t>Ерохина О.Ю.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</si>
</sst>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00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4">
    <xf numFmtId="0" fontId="0" fillId="0" borderId="0" xfId="0"/>
    <xf numFmtId="0" fontId="1" fillId="0" borderId="0" xfId="0" applyFont="1" applyAlignment="1">
      <alignment horizontal="right"/>
    </xf>
    <xf numFmtId="0" fontId="4" fillId="0" borderId="6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4" fillId="0" borderId="7" xfId="0" applyFont="1" applyBorder="1" applyAlignment="1">
      <alignment horizontal="center" vertical="top" wrapText="1"/>
    </xf>
    <xf numFmtId="10" fontId="0" fillId="0" borderId="0" xfId="0" applyNumberFormat="1"/>
    <xf numFmtId="0" fontId="4" fillId="0" borderId="0" xfId="0" applyFont="1" applyFill="1" applyBorder="1" applyAlignment="1">
      <alignment horizontal="justify" vertical="top" wrapText="1"/>
    </xf>
    <xf numFmtId="0" fontId="4" fillId="0" borderId="8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0" fontId="9" fillId="0" borderId="6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8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1" fillId="0" borderId="0" xfId="0" applyFont="1"/>
    <xf numFmtId="0" fontId="7" fillId="0" borderId="0" xfId="0" applyFont="1" applyFill="1" applyBorder="1" applyAlignment="1">
      <alignment horizontal="right" vertical="top" wrapText="1"/>
    </xf>
    <xf numFmtId="0" fontId="9" fillId="0" borderId="5" xfId="0" applyFont="1" applyBorder="1" applyAlignment="1">
      <alignment horizontal="center" vertical="top" wrapText="1"/>
    </xf>
    <xf numFmtId="9" fontId="0" fillId="0" borderId="0" xfId="0" applyNumberFormat="1"/>
    <xf numFmtId="0" fontId="1" fillId="0" borderId="6" xfId="0" applyFont="1" applyBorder="1" applyAlignment="1">
      <alignment vertical="top" wrapText="1"/>
    </xf>
    <xf numFmtId="0" fontId="4" fillId="0" borderId="8" xfId="0" applyFont="1" applyFill="1" applyBorder="1" applyAlignment="1">
      <alignment vertical="top" wrapText="1"/>
    </xf>
    <xf numFmtId="0" fontId="1" fillId="0" borderId="8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1" fillId="0" borderId="22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1" fillId="0" borderId="25" xfId="0" applyFont="1" applyFill="1" applyBorder="1" applyAlignment="1">
      <alignment vertical="top" wrapText="1"/>
    </xf>
    <xf numFmtId="0" fontId="4" fillId="0" borderId="8" xfId="0" applyFont="1" applyFill="1" applyBorder="1" applyAlignment="1">
      <alignment horizontal="center" vertical="center" wrapText="1"/>
    </xf>
    <xf numFmtId="10" fontId="4" fillId="0" borderId="8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164" fontId="4" fillId="0" borderId="35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164" fontId="4" fillId="0" borderId="22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164" fontId="4" fillId="0" borderId="25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0" fontId="4" fillId="0" borderId="8" xfId="0" applyNumberFormat="1" applyFont="1" applyBorder="1" applyAlignment="1">
      <alignment horizontal="center" vertical="center" wrapText="1"/>
    </xf>
    <xf numFmtId="9" fontId="4" fillId="0" borderId="8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0" fontId="4" fillId="0" borderId="6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2" fontId="9" fillId="0" borderId="8" xfId="0" applyNumberFormat="1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2" fontId="9" fillId="0" borderId="19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2" fontId="12" fillId="0" borderId="19" xfId="0" applyNumberFormat="1" applyFont="1" applyBorder="1" applyAlignment="1">
      <alignment horizontal="center" vertical="center"/>
    </xf>
    <xf numFmtId="10" fontId="9" fillId="0" borderId="8" xfId="0" applyNumberFormat="1" applyFont="1" applyBorder="1" applyAlignment="1">
      <alignment horizontal="center" vertical="center" wrapText="1"/>
    </xf>
    <xf numFmtId="2" fontId="9" fillId="0" borderId="6" xfId="0" applyNumberFormat="1" applyFont="1" applyBorder="1" applyAlignment="1">
      <alignment horizontal="center" vertical="center" wrapText="1"/>
    </xf>
    <xf numFmtId="0" fontId="14" fillId="0" borderId="8" xfId="0" applyFont="1" applyBorder="1" applyAlignment="1">
      <alignment vertical="top" wrapText="1"/>
    </xf>
    <xf numFmtId="2" fontId="14" fillId="0" borderId="8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vertical="top" wrapText="1"/>
    </xf>
    <xf numFmtId="0" fontId="13" fillId="0" borderId="8" xfId="0" applyFont="1" applyBorder="1" applyAlignment="1">
      <alignment horizontal="center" vertical="center" wrapText="1"/>
    </xf>
    <xf numFmtId="10" fontId="13" fillId="0" borderId="8" xfId="0" applyNumberFormat="1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2" fontId="9" fillId="0" borderId="8" xfId="0" applyNumberFormat="1" applyFont="1" applyFill="1" applyBorder="1" applyAlignment="1">
      <alignment horizontal="center" vertical="center" wrapText="1"/>
    </xf>
    <xf numFmtId="2" fontId="14" fillId="0" borderId="8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2" fontId="9" fillId="2" borderId="8" xfId="0" applyNumberFormat="1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 wrapText="1"/>
    </xf>
    <xf numFmtId="164" fontId="13" fillId="0" borderId="8" xfId="0" applyNumberFormat="1" applyFont="1" applyFill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top" wrapText="1"/>
    </xf>
    <xf numFmtId="0" fontId="7" fillId="0" borderId="22" xfId="0" applyFont="1" applyBorder="1" applyAlignment="1">
      <alignment vertical="top" wrapText="1"/>
    </xf>
    <xf numFmtId="49" fontId="9" fillId="0" borderId="8" xfId="0" applyNumberFormat="1" applyFont="1" applyBorder="1" applyAlignment="1">
      <alignment horizontal="center" vertical="center" wrapText="1"/>
    </xf>
    <xf numFmtId="49" fontId="9" fillId="2" borderId="8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13" fillId="0" borderId="8" xfId="0" applyNumberFormat="1" applyFont="1" applyBorder="1" applyAlignment="1">
      <alignment horizontal="center" vertical="center" wrapText="1"/>
    </xf>
    <xf numFmtId="9" fontId="4" fillId="0" borderId="22" xfId="0" applyNumberFormat="1" applyFont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9" fontId="13" fillId="0" borderId="8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9" fillId="0" borderId="8" xfId="0" applyNumberFormat="1" applyFont="1" applyFill="1" applyBorder="1" applyAlignment="1">
      <alignment horizontal="center" vertical="center" wrapText="1"/>
    </xf>
    <xf numFmtId="0" fontId="0" fillId="0" borderId="0" xfId="0" applyFill="1"/>
    <xf numFmtId="49" fontId="13" fillId="0" borderId="19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0" fontId="14" fillId="2" borderId="8" xfId="0" applyNumberFormat="1" applyFont="1" applyFill="1" applyBorder="1" applyAlignment="1">
      <alignment horizontal="center" vertical="center" wrapText="1"/>
    </xf>
    <xf numFmtId="49" fontId="14" fillId="2" borderId="8" xfId="0" applyNumberFormat="1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2" xfId="0" applyFont="1" applyBorder="1" applyAlignment="1">
      <alignment vertical="top" wrapText="1"/>
    </xf>
    <xf numFmtId="0" fontId="10" fillId="0" borderId="22" xfId="0" applyFont="1" applyBorder="1" applyAlignment="1">
      <alignment vertical="center" wrapText="1"/>
    </xf>
    <xf numFmtId="0" fontId="10" fillId="0" borderId="22" xfId="0" applyFont="1" applyBorder="1" applyAlignment="1">
      <alignment horizontal="center" vertical="center"/>
    </xf>
    <xf numFmtId="0" fontId="10" fillId="0" borderId="22" xfId="0" applyFont="1" applyBorder="1" applyAlignment="1">
      <alignment wrapText="1"/>
    </xf>
    <xf numFmtId="0" fontId="10" fillId="0" borderId="0" xfId="0" applyFont="1" applyBorder="1"/>
    <xf numFmtId="0" fontId="15" fillId="0" borderId="0" xfId="0" applyFont="1" applyBorder="1"/>
    <xf numFmtId="0" fontId="0" fillId="0" borderId="0" xfId="0" applyBorder="1"/>
    <xf numFmtId="0" fontId="4" fillId="0" borderId="32" xfId="0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2" fontId="13" fillId="0" borderId="8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9" fillId="0" borderId="8" xfId="0" applyNumberFormat="1" applyFont="1" applyBorder="1" applyAlignment="1">
      <alignment horizontal="center" vertical="center" wrapText="1"/>
    </xf>
    <xf numFmtId="2" fontId="4" fillId="0" borderId="22" xfId="0" applyNumberFormat="1" applyFont="1" applyBorder="1" applyAlignment="1">
      <alignment horizontal="center" vertical="center" wrapText="1"/>
    </xf>
    <xf numFmtId="164" fontId="4" fillId="0" borderId="22" xfId="0" applyNumberFormat="1" applyFont="1" applyBorder="1" applyAlignment="1">
      <alignment horizontal="center" vertical="center" wrapText="1"/>
    </xf>
    <xf numFmtId="164" fontId="14" fillId="0" borderId="8" xfId="0" applyNumberFormat="1" applyFont="1" applyBorder="1" applyAlignment="1">
      <alignment horizontal="center" vertical="center" wrapText="1"/>
    </xf>
    <xf numFmtId="0" fontId="9" fillId="2" borderId="8" xfId="0" applyNumberFormat="1" applyFont="1" applyFill="1" applyBorder="1" applyAlignment="1">
      <alignment horizontal="center" vertical="center" wrapText="1"/>
    </xf>
    <xf numFmtId="164" fontId="14" fillId="2" borderId="8" xfId="0" applyNumberFormat="1" applyFont="1" applyFill="1" applyBorder="1" applyAlignment="1">
      <alignment horizontal="center" vertical="center" wrapText="1"/>
    </xf>
    <xf numFmtId="164" fontId="9" fillId="2" borderId="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9" fillId="0" borderId="8" xfId="0" applyNumberFormat="1" applyFont="1" applyFill="1" applyBorder="1" applyAlignment="1">
      <alignment horizontal="center" vertical="center" wrapText="1"/>
    </xf>
    <xf numFmtId="164" fontId="14" fillId="0" borderId="8" xfId="0" applyNumberFormat="1" applyFont="1" applyFill="1" applyBorder="1" applyAlignment="1">
      <alignment horizontal="center" vertical="center" wrapText="1"/>
    </xf>
    <xf numFmtId="164" fontId="13" fillId="0" borderId="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justify" vertical="top" wrapText="1"/>
    </xf>
    <xf numFmtId="164" fontId="4" fillId="2" borderId="8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4" fillId="0" borderId="19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2" xfId="0" applyNumberFormat="1" applyFont="1" applyBorder="1" applyAlignment="1">
      <alignment horizontal="center" vertical="top" wrapText="1"/>
    </xf>
    <xf numFmtId="4" fontId="0" fillId="0" borderId="0" xfId="0" applyNumberFormat="1"/>
    <xf numFmtId="4" fontId="4" fillId="0" borderId="8" xfId="0" applyNumberFormat="1" applyFont="1" applyBorder="1" applyAlignment="1">
      <alignment horizontal="center" vertical="center" wrapText="1"/>
    </xf>
    <xf numFmtId="9" fontId="13" fillId="0" borderId="8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justify" vertical="top" wrapText="1"/>
    </xf>
    <xf numFmtId="2" fontId="9" fillId="3" borderId="8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2" fontId="4" fillId="3" borderId="22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vertical="top" wrapText="1"/>
    </xf>
    <xf numFmtId="2" fontId="4" fillId="0" borderId="8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164" fontId="4" fillId="0" borderId="32" xfId="0" applyNumberFormat="1" applyFont="1" applyFill="1" applyBorder="1" applyAlignment="1">
      <alignment horizontal="center" vertical="center" wrapText="1"/>
    </xf>
    <xf numFmtId="164" fontId="4" fillId="0" borderId="37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vertical="top" wrapText="1"/>
    </xf>
    <xf numFmtId="2" fontId="13" fillId="0" borderId="8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9" fillId="0" borderId="17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9" fillId="0" borderId="18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9" fillId="0" borderId="1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9" fontId="9" fillId="0" borderId="1" xfId="0" applyNumberFormat="1" applyFont="1" applyBorder="1" applyAlignment="1">
      <alignment horizontal="center" vertical="top" wrapText="1"/>
    </xf>
    <xf numFmtId="9" fontId="9" fillId="0" borderId="7" xfId="0" applyNumberFormat="1" applyFont="1" applyBorder="1" applyAlignment="1">
      <alignment horizontal="center" vertical="top" wrapText="1"/>
    </xf>
    <xf numFmtId="0" fontId="11" fillId="0" borderId="22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9" fillId="0" borderId="7" xfId="0" applyFont="1" applyBorder="1" applyAlignment="1">
      <alignment vertical="top" wrapText="1"/>
    </xf>
    <xf numFmtId="0" fontId="9" fillId="0" borderId="22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4" fillId="0" borderId="10" xfId="0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9" xfId="0" applyFont="1" applyFill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0" fontId="4" fillId="0" borderId="1" xfId="0" applyNumberFormat="1" applyFont="1" applyBorder="1" applyAlignment="1">
      <alignment horizontal="center" vertical="top" wrapText="1"/>
    </xf>
    <xf numFmtId="10" fontId="4" fillId="0" borderId="7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4" fillId="0" borderId="7" xfId="0" applyFont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4" fillId="0" borderId="20" xfId="0" applyFont="1" applyBorder="1" applyAlignment="1">
      <alignment vertical="top" wrapText="1"/>
    </xf>
    <xf numFmtId="0" fontId="4" fillId="0" borderId="27" xfId="0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 vertical="top" wrapText="1"/>
    </xf>
    <xf numFmtId="0" fontId="4" fillId="0" borderId="29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vertical="top" wrapText="1"/>
    </xf>
    <xf numFmtId="0" fontId="4" fillId="0" borderId="30" xfId="0" applyFont="1" applyFill="1" applyBorder="1" applyAlignment="1">
      <alignment horizontal="center" vertical="top" wrapText="1"/>
    </xf>
    <xf numFmtId="0" fontId="4" fillId="0" borderId="36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0" fillId="0" borderId="5" xfId="0" applyBorder="1"/>
    <xf numFmtId="0" fontId="0" fillId="0" borderId="7" xfId="0" applyBorder="1"/>
    <xf numFmtId="0" fontId="4" fillId="0" borderId="26" xfId="0" applyFont="1" applyBorder="1" applyAlignment="1">
      <alignment vertical="top" wrapText="1"/>
    </xf>
    <xf numFmtId="0" fontId="3" fillId="0" borderId="30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6" fillId="0" borderId="31" xfId="0" applyFont="1" applyFill="1" applyBorder="1" applyAlignment="1">
      <alignment horizontal="center" vertical="top" wrapText="1"/>
    </xf>
    <xf numFmtId="0" fontId="4" fillId="0" borderId="34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0"/>
  <sheetViews>
    <sheetView topLeftCell="A13" workbookViewId="0">
      <selection activeCell="C16" sqref="C16"/>
    </sheetView>
  </sheetViews>
  <sheetFormatPr defaultRowHeight="15"/>
  <cols>
    <col min="1" max="1" width="6" style="100" customWidth="1"/>
    <col min="2" max="2" width="27.5703125" style="100" customWidth="1"/>
    <col min="3" max="3" width="22.7109375" style="100" customWidth="1"/>
    <col min="4" max="4" width="30" style="100" customWidth="1"/>
    <col min="5" max="5" width="29.7109375" style="100" customWidth="1"/>
    <col min="6" max="6" width="29.5703125" style="100" customWidth="1"/>
  </cols>
  <sheetData>
    <row r="1" spans="1:6" ht="55.5" customHeight="1">
      <c r="A1" s="143" t="s">
        <v>238</v>
      </c>
      <c r="B1" s="143"/>
      <c r="C1" s="143"/>
      <c r="D1" s="143"/>
      <c r="E1" s="143"/>
      <c r="F1" s="143"/>
    </row>
    <row r="2" spans="1:6" ht="15" hidden="1" customHeight="1">
      <c r="A2" s="93" t="s">
        <v>19</v>
      </c>
      <c r="B2" s="93" t="s">
        <v>239</v>
      </c>
      <c r="C2" s="93" t="s">
        <v>13</v>
      </c>
      <c r="D2" s="93" t="s">
        <v>240</v>
      </c>
      <c r="E2" s="93" t="s">
        <v>20</v>
      </c>
      <c r="F2" s="93" t="s">
        <v>241</v>
      </c>
    </row>
    <row r="3" spans="1:6" ht="89.25" customHeight="1">
      <c r="A3" s="93" t="s">
        <v>242</v>
      </c>
      <c r="B3" s="95" t="s">
        <v>243</v>
      </c>
      <c r="C3" s="93" t="s">
        <v>14</v>
      </c>
      <c r="D3" s="93" t="s">
        <v>244</v>
      </c>
      <c r="E3" s="93" t="s">
        <v>245</v>
      </c>
      <c r="F3" s="94" t="s">
        <v>15</v>
      </c>
    </row>
    <row r="4" spans="1:6" ht="89.25" customHeight="1">
      <c r="A4" s="93" t="s">
        <v>246</v>
      </c>
      <c r="B4" s="95" t="s">
        <v>247</v>
      </c>
      <c r="C4" s="93" t="s">
        <v>14</v>
      </c>
      <c r="D4" s="93" t="s">
        <v>244</v>
      </c>
      <c r="E4" s="93" t="s">
        <v>245</v>
      </c>
      <c r="F4" s="94" t="s">
        <v>248</v>
      </c>
    </row>
    <row r="5" spans="1:6" ht="87" customHeight="1">
      <c r="A5" s="93" t="s">
        <v>249</v>
      </c>
      <c r="B5" s="95" t="s">
        <v>250</v>
      </c>
      <c r="C5" s="93" t="s">
        <v>14</v>
      </c>
      <c r="D5" s="93" t="s">
        <v>244</v>
      </c>
      <c r="E5" s="93" t="s">
        <v>245</v>
      </c>
      <c r="F5" s="94" t="s">
        <v>251</v>
      </c>
    </row>
    <row r="6" spans="1:6" ht="123.75" customHeight="1">
      <c r="A6" s="93" t="s">
        <v>252</v>
      </c>
      <c r="B6" s="94" t="s">
        <v>253</v>
      </c>
      <c r="C6" s="96" t="s">
        <v>254</v>
      </c>
      <c r="D6" s="93" t="s">
        <v>245</v>
      </c>
      <c r="E6" s="93" t="s">
        <v>245</v>
      </c>
      <c r="F6" s="94" t="s">
        <v>16</v>
      </c>
    </row>
    <row r="7" spans="1:6" ht="135" customHeight="1">
      <c r="A7" s="93" t="s">
        <v>255</v>
      </c>
      <c r="B7" s="94" t="s">
        <v>256</v>
      </c>
      <c r="C7" s="96" t="s">
        <v>14</v>
      </c>
      <c r="D7" s="93" t="s">
        <v>245</v>
      </c>
      <c r="E7" s="93" t="s">
        <v>245</v>
      </c>
      <c r="F7" s="94" t="s">
        <v>257</v>
      </c>
    </row>
    <row r="8" spans="1:6" ht="68.25" customHeight="1">
      <c r="A8" s="93" t="s">
        <v>258</v>
      </c>
      <c r="B8" s="94" t="s">
        <v>259</v>
      </c>
      <c r="C8" s="96" t="s">
        <v>14</v>
      </c>
      <c r="D8" s="93" t="s">
        <v>245</v>
      </c>
      <c r="E8" s="93" t="s">
        <v>245</v>
      </c>
      <c r="F8" s="94" t="s">
        <v>260</v>
      </c>
    </row>
    <row r="9" spans="1:6" ht="78.75" customHeight="1">
      <c r="A9" s="93" t="s">
        <v>261</v>
      </c>
      <c r="B9" s="94" t="s">
        <v>262</v>
      </c>
      <c r="C9" s="96" t="s">
        <v>14</v>
      </c>
      <c r="D9" s="93" t="s">
        <v>245</v>
      </c>
      <c r="E9" s="93" t="s">
        <v>245</v>
      </c>
      <c r="F9" s="94" t="s">
        <v>263</v>
      </c>
    </row>
    <row r="10" spans="1:6" ht="163.5" customHeight="1">
      <c r="A10" s="93" t="s">
        <v>264</v>
      </c>
      <c r="B10" s="94" t="s">
        <v>265</v>
      </c>
      <c r="C10" s="96" t="s">
        <v>254</v>
      </c>
      <c r="D10" s="93" t="s">
        <v>266</v>
      </c>
      <c r="E10" s="93" t="s">
        <v>245</v>
      </c>
      <c r="F10" s="94" t="s">
        <v>34</v>
      </c>
    </row>
    <row r="11" spans="1:6" ht="99" customHeight="1">
      <c r="A11" s="93" t="s">
        <v>267</v>
      </c>
      <c r="B11" s="94" t="s">
        <v>268</v>
      </c>
      <c r="C11" s="96" t="s">
        <v>97</v>
      </c>
      <c r="D11" s="93" t="s">
        <v>245</v>
      </c>
      <c r="E11" s="93" t="s">
        <v>245</v>
      </c>
      <c r="F11" s="94" t="s">
        <v>269</v>
      </c>
    </row>
    <row r="12" spans="1:6" ht="80.25" customHeight="1">
      <c r="A12" s="93" t="s">
        <v>270</v>
      </c>
      <c r="B12" s="94" t="s">
        <v>271</v>
      </c>
      <c r="C12" s="96" t="s">
        <v>14</v>
      </c>
      <c r="D12" s="93" t="s">
        <v>266</v>
      </c>
      <c r="E12" s="93" t="s">
        <v>245</v>
      </c>
      <c r="F12" s="94" t="s">
        <v>18</v>
      </c>
    </row>
    <row r="13" spans="1:6" ht="275.25" customHeight="1">
      <c r="A13" s="96" t="s">
        <v>272</v>
      </c>
      <c r="B13" s="95" t="s">
        <v>273</v>
      </c>
      <c r="C13" s="96" t="s">
        <v>14</v>
      </c>
      <c r="D13" s="93" t="s">
        <v>245</v>
      </c>
      <c r="E13" s="93" t="s">
        <v>245</v>
      </c>
      <c r="F13" s="97" t="s">
        <v>274</v>
      </c>
    </row>
    <row r="14" spans="1:6" ht="199.5" customHeight="1">
      <c r="A14" s="96" t="s">
        <v>279</v>
      </c>
      <c r="B14" s="95" t="s">
        <v>275</v>
      </c>
      <c r="C14" s="96" t="s">
        <v>96</v>
      </c>
      <c r="D14" s="93" t="s">
        <v>244</v>
      </c>
      <c r="E14" s="93" t="s">
        <v>245</v>
      </c>
      <c r="F14" s="97" t="s">
        <v>276</v>
      </c>
    </row>
    <row r="15" spans="1:6" ht="113.25" customHeight="1">
      <c r="A15" s="93" t="s">
        <v>277</v>
      </c>
      <c r="B15" s="94" t="s">
        <v>278</v>
      </c>
      <c r="C15" s="96" t="s">
        <v>288</v>
      </c>
      <c r="D15" s="93" t="s">
        <v>245</v>
      </c>
      <c r="E15" s="93" t="s">
        <v>245</v>
      </c>
      <c r="F15" s="94" t="s">
        <v>17</v>
      </c>
    </row>
    <row r="16" spans="1:6" ht="19.5" customHeight="1">
      <c r="A16" s="98"/>
      <c r="B16" s="98" t="s">
        <v>280</v>
      </c>
      <c r="C16" s="98"/>
      <c r="D16" s="98"/>
      <c r="E16" s="98"/>
      <c r="F16" s="98"/>
    </row>
    <row r="17" spans="1:6" ht="80.25" customHeight="1">
      <c r="A17" s="98"/>
      <c r="B17" s="98"/>
      <c r="C17" s="98"/>
      <c r="D17" s="98"/>
      <c r="E17" s="98"/>
      <c r="F17" s="98"/>
    </row>
    <row r="18" spans="1:6" ht="130.5" customHeight="1">
      <c r="A18" s="98"/>
      <c r="B18" s="98"/>
      <c r="C18" s="98"/>
      <c r="D18" s="98"/>
      <c r="E18" s="98"/>
      <c r="F18" s="98"/>
    </row>
    <row r="19" spans="1:6" ht="159.75" customHeight="1">
      <c r="A19" s="98"/>
      <c r="B19" s="98"/>
      <c r="C19" s="98"/>
      <c r="D19" s="98"/>
      <c r="E19" s="98"/>
      <c r="F19" s="98"/>
    </row>
    <row r="20" spans="1:6" ht="114" customHeight="1">
      <c r="A20" s="98"/>
      <c r="B20" s="98"/>
      <c r="C20" s="98"/>
      <c r="D20" s="98"/>
      <c r="E20" s="98"/>
      <c r="F20" s="98"/>
    </row>
    <row r="21" spans="1:6" ht="15" hidden="1" customHeight="1">
      <c r="A21" s="98"/>
      <c r="B21" s="98"/>
      <c r="C21" s="98"/>
      <c r="D21" s="98"/>
      <c r="E21" s="98"/>
      <c r="F21" s="98"/>
    </row>
    <row r="22" spans="1:6" ht="104.25" customHeight="1">
      <c r="A22" s="98"/>
      <c r="B22" s="98"/>
      <c r="C22" s="98"/>
      <c r="D22" s="98"/>
      <c r="E22" s="98"/>
      <c r="F22" s="98"/>
    </row>
    <row r="23" spans="1:6" ht="240" customHeight="1">
      <c r="A23" s="98"/>
      <c r="B23" s="98"/>
      <c r="C23" s="98"/>
      <c r="D23" s="98"/>
      <c r="E23" s="98"/>
      <c r="F23" s="98"/>
    </row>
    <row r="24" spans="1:6" ht="219.75" customHeight="1">
      <c r="A24" s="98"/>
      <c r="B24" s="98"/>
      <c r="C24" s="98"/>
      <c r="D24" s="98"/>
      <c r="E24" s="98"/>
      <c r="F24" s="98"/>
    </row>
    <row r="25" spans="1:6" ht="15.75">
      <c r="A25" s="98"/>
      <c r="B25" s="98"/>
      <c r="C25" s="98"/>
      <c r="D25" s="98"/>
      <c r="E25" s="98"/>
      <c r="F25" s="98"/>
    </row>
    <row r="26" spans="1:6" ht="15.75">
      <c r="A26" s="98"/>
      <c r="B26" s="98"/>
      <c r="C26" s="98"/>
      <c r="D26" s="98"/>
      <c r="E26" s="98"/>
      <c r="F26" s="98"/>
    </row>
    <row r="27" spans="1:6" ht="15.75">
      <c r="A27" s="98"/>
      <c r="B27" s="98"/>
      <c r="C27" s="98"/>
      <c r="D27" s="98"/>
      <c r="E27" s="98"/>
      <c r="F27" s="98"/>
    </row>
    <row r="28" spans="1:6" ht="15.75">
      <c r="A28" s="98"/>
      <c r="B28" s="98"/>
      <c r="C28" s="98"/>
      <c r="D28" s="98"/>
      <c r="E28" s="98"/>
      <c r="F28" s="98"/>
    </row>
    <row r="29" spans="1:6" ht="15.75">
      <c r="A29" s="98"/>
      <c r="B29" s="98"/>
      <c r="C29" s="98"/>
      <c r="D29" s="98"/>
      <c r="E29" s="98"/>
      <c r="F29" s="98"/>
    </row>
    <row r="30" spans="1:6" ht="15.75">
      <c r="A30" s="98"/>
      <c r="B30" s="98"/>
      <c r="C30" s="98"/>
      <c r="D30" s="98"/>
      <c r="E30" s="98"/>
      <c r="F30" s="98"/>
    </row>
    <row r="31" spans="1:6" ht="15.75">
      <c r="A31" s="98"/>
      <c r="B31" s="98"/>
      <c r="C31" s="98"/>
      <c r="D31" s="98"/>
      <c r="E31" s="98"/>
      <c r="F31" s="98"/>
    </row>
    <row r="32" spans="1:6" ht="15.75">
      <c r="A32" s="98"/>
      <c r="B32" s="98"/>
      <c r="C32" s="98"/>
      <c r="D32" s="98"/>
      <c r="E32" s="98"/>
      <c r="F32" s="98"/>
    </row>
    <row r="33" spans="1:6" ht="15.75">
      <c r="A33" s="98"/>
      <c r="B33" s="98"/>
      <c r="C33" s="98"/>
      <c r="D33" s="98"/>
      <c r="E33" s="98"/>
      <c r="F33" s="98"/>
    </row>
    <row r="34" spans="1:6" ht="15.75">
      <c r="A34" s="98"/>
      <c r="B34" s="98"/>
      <c r="C34" s="98"/>
      <c r="D34" s="98"/>
      <c r="E34" s="98"/>
      <c r="F34" s="98"/>
    </row>
    <row r="35" spans="1:6" ht="15.75">
      <c r="A35" s="98"/>
      <c r="B35" s="98"/>
      <c r="C35" s="98"/>
      <c r="D35" s="98"/>
      <c r="E35" s="98"/>
      <c r="F35" s="98"/>
    </row>
    <row r="36" spans="1:6" ht="15.75">
      <c r="A36" s="98"/>
      <c r="B36" s="98"/>
      <c r="C36" s="98"/>
      <c r="D36" s="98"/>
      <c r="E36" s="98"/>
      <c r="F36" s="98"/>
    </row>
    <row r="37" spans="1:6" ht="15.75">
      <c r="A37" s="98"/>
      <c r="B37" s="98"/>
      <c r="C37" s="98"/>
      <c r="D37" s="98"/>
      <c r="E37" s="98"/>
      <c r="F37" s="98"/>
    </row>
    <row r="38" spans="1:6" ht="15.75">
      <c r="A38" s="98"/>
      <c r="B38" s="98"/>
      <c r="C38" s="98"/>
      <c r="D38" s="98"/>
      <c r="E38" s="98"/>
      <c r="F38" s="98"/>
    </row>
    <row r="39" spans="1:6" ht="15.75">
      <c r="A39" s="98"/>
      <c r="B39" s="98"/>
      <c r="C39" s="98"/>
      <c r="D39" s="98"/>
      <c r="E39" s="98"/>
      <c r="F39" s="98"/>
    </row>
    <row r="40" spans="1:6" ht="15.75">
      <c r="A40" s="98"/>
      <c r="B40" s="98"/>
      <c r="C40" s="98"/>
      <c r="D40" s="98"/>
      <c r="E40" s="98"/>
      <c r="F40" s="98"/>
    </row>
    <row r="41" spans="1:6" ht="15.75">
      <c r="A41" s="98"/>
      <c r="B41" s="98"/>
      <c r="C41" s="98"/>
      <c r="D41" s="98"/>
      <c r="E41" s="98"/>
      <c r="F41" s="98"/>
    </row>
    <row r="42" spans="1:6" ht="15.75">
      <c r="A42" s="98"/>
      <c r="B42" s="98"/>
      <c r="C42" s="98"/>
      <c r="D42" s="98"/>
      <c r="E42" s="98"/>
      <c r="F42" s="98"/>
    </row>
    <row r="43" spans="1:6" ht="15.75">
      <c r="A43" s="98"/>
      <c r="B43" s="98"/>
      <c r="C43" s="98"/>
      <c r="D43" s="98"/>
      <c r="E43" s="98"/>
      <c r="F43" s="98"/>
    </row>
    <row r="44" spans="1:6" ht="15.75">
      <c r="A44" s="98"/>
      <c r="B44" s="98"/>
      <c r="C44" s="98"/>
      <c r="D44" s="98"/>
      <c r="E44" s="98"/>
      <c r="F44" s="98"/>
    </row>
    <row r="45" spans="1:6" ht="15.75">
      <c r="A45" s="98"/>
      <c r="B45" s="98"/>
      <c r="C45" s="98"/>
      <c r="D45" s="98"/>
      <c r="E45" s="98"/>
      <c r="F45" s="98"/>
    </row>
    <row r="46" spans="1:6" ht="15.75">
      <c r="A46" s="98"/>
      <c r="B46" s="98"/>
      <c r="C46" s="98"/>
      <c r="D46" s="98"/>
      <c r="E46" s="98"/>
      <c r="F46" s="98"/>
    </row>
    <row r="47" spans="1:6" ht="15.75">
      <c r="A47" s="98"/>
      <c r="B47" s="98"/>
      <c r="C47" s="98"/>
      <c r="D47" s="98"/>
      <c r="E47" s="98"/>
      <c r="F47" s="98"/>
    </row>
    <row r="48" spans="1:6" ht="15.75">
      <c r="A48" s="98"/>
      <c r="B48" s="98"/>
      <c r="C48" s="98"/>
      <c r="D48" s="98"/>
      <c r="E48" s="98"/>
      <c r="F48" s="98"/>
    </row>
    <row r="49" spans="1:6" ht="15.75">
      <c r="A49" s="98"/>
      <c r="B49" s="98"/>
      <c r="C49" s="98"/>
      <c r="D49" s="98"/>
      <c r="E49" s="98"/>
      <c r="F49" s="98"/>
    </row>
    <row r="50" spans="1:6" ht="15.75">
      <c r="A50" s="98"/>
      <c r="B50" s="98"/>
      <c r="C50" s="98"/>
      <c r="D50" s="98"/>
      <c r="E50" s="98"/>
      <c r="F50" s="98"/>
    </row>
    <row r="51" spans="1:6" ht="15.75">
      <c r="A51" s="98"/>
      <c r="B51" s="98"/>
      <c r="C51" s="98"/>
      <c r="D51" s="98"/>
      <c r="E51" s="98"/>
      <c r="F51" s="98"/>
    </row>
    <row r="52" spans="1:6" ht="15.75">
      <c r="A52" s="98"/>
      <c r="B52" s="98"/>
      <c r="C52" s="98"/>
      <c r="D52" s="98"/>
      <c r="E52" s="98"/>
      <c r="F52" s="98"/>
    </row>
    <row r="53" spans="1:6" ht="15.75">
      <c r="A53" s="98"/>
      <c r="B53" s="98"/>
      <c r="C53" s="98"/>
      <c r="D53" s="98"/>
      <c r="E53" s="98"/>
      <c r="F53" s="98"/>
    </row>
    <row r="54" spans="1:6" ht="15.75">
      <c r="A54" s="98"/>
      <c r="B54" s="98"/>
      <c r="C54" s="98"/>
      <c r="D54" s="98"/>
      <c r="E54" s="98"/>
      <c r="F54" s="98"/>
    </row>
    <row r="55" spans="1:6" ht="15.75">
      <c r="A55" s="98"/>
      <c r="B55" s="98"/>
      <c r="C55" s="98"/>
      <c r="D55" s="98"/>
      <c r="E55" s="98"/>
      <c r="F55" s="98"/>
    </row>
    <row r="56" spans="1:6" ht="15.75">
      <c r="A56" s="98"/>
      <c r="B56" s="98"/>
      <c r="C56" s="98"/>
      <c r="D56" s="98"/>
      <c r="E56" s="98"/>
      <c r="F56" s="98"/>
    </row>
    <row r="57" spans="1:6" ht="15.75">
      <c r="A57" s="98"/>
      <c r="B57" s="98"/>
      <c r="C57" s="98"/>
      <c r="D57" s="98"/>
      <c r="E57" s="98"/>
      <c r="F57" s="98"/>
    </row>
    <row r="58" spans="1:6" ht="15.75">
      <c r="A58" s="98"/>
      <c r="B58" s="98"/>
      <c r="C58" s="98"/>
      <c r="D58" s="98"/>
      <c r="E58" s="98"/>
      <c r="F58" s="98"/>
    </row>
    <row r="59" spans="1:6" ht="15.75">
      <c r="A59" s="98"/>
      <c r="B59" s="98"/>
      <c r="C59" s="98"/>
      <c r="D59" s="98"/>
      <c r="E59" s="98"/>
      <c r="F59" s="98"/>
    </row>
    <row r="60" spans="1:6" ht="15.75">
      <c r="A60" s="98"/>
      <c r="B60" s="98"/>
      <c r="C60" s="98"/>
      <c r="D60" s="98"/>
      <c r="E60" s="98"/>
      <c r="F60" s="98"/>
    </row>
    <row r="61" spans="1:6" ht="15.75">
      <c r="A61" s="98"/>
      <c r="B61" s="98"/>
      <c r="C61" s="98"/>
      <c r="D61" s="98"/>
      <c r="E61" s="98"/>
      <c r="F61" s="98"/>
    </row>
    <row r="62" spans="1:6" ht="15.75">
      <c r="A62" s="98"/>
      <c r="B62" s="98"/>
      <c r="C62" s="98"/>
      <c r="D62" s="98"/>
      <c r="E62" s="98"/>
      <c r="F62" s="98"/>
    </row>
    <row r="63" spans="1:6" ht="15.75">
      <c r="A63" s="98"/>
      <c r="B63" s="98"/>
      <c r="C63" s="98"/>
      <c r="D63" s="98"/>
      <c r="E63" s="98"/>
      <c r="F63" s="98"/>
    </row>
    <row r="64" spans="1:6" ht="15.75">
      <c r="A64" s="98"/>
      <c r="B64" s="98"/>
      <c r="C64" s="98"/>
      <c r="D64" s="98"/>
      <c r="E64" s="98"/>
      <c r="F64" s="98"/>
    </row>
    <row r="65" spans="1:6" ht="15.75">
      <c r="A65" s="98"/>
      <c r="B65" s="98"/>
      <c r="C65" s="98"/>
      <c r="D65" s="98"/>
      <c r="E65" s="98"/>
      <c r="F65" s="98"/>
    </row>
    <row r="66" spans="1:6" ht="15.75">
      <c r="A66" s="98"/>
      <c r="B66" s="98"/>
      <c r="C66" s="98"/>
      <c r="D66" s="98"/>
      <c r="E66" s="98"/>
      <c r="F66" s="98"/>
    </row>
    <row r="67" spans="1:6" ht="15.75">
      <c r="A67" s="98"/>
      <c r="B67" s="98"/>
      <c r="C67" s="98"/>
      <c r="D67" s="98"/>
      <c r="E67" s="98"/>
      <c r="F67" s="98"/>
    </row>
    <row r="68" spans="1:6" ht="15.75">
      <c r="A68" s="98"/>
      <c r="B68" s="98"/>
      <c r="C68" s="98"/>
      <c r="D68" s="98"/>
      <c r="E68" s="98"/>
      <c r="F68" s="98"/>
    </row>
    <row r="69" spans="1:6" ht="15.75">
      <c r="A69" s="98"/>
      <c r="B69" s="98"/>
      <c r="C69" s="98"/>
      <c r="D69" s="98"/>
      <c r="E69" s="98"/>
      <c r="F69" s="98"/>
    </row>
    <row r="70" spans="1:6" ht="15.75">
      <c r="A70" s="98"/>
      <c r="B70" s="98"/>
      <c r="C70" s="98"/>
      <c r="D70" s="98"/>
      <c r="E70" s="98"/>
      <c r="F70" s="98"/>
    </row>
    <row r="71" spans="1:6" ht="15.75">
      <c r="A71" s="98"/>
      <c r="B71" s="98"/>
      <c r="C71" s="98"/>
      <c r="D71" s="98"/>
      <c r="E71" s="98"/>
      <c r="F71" s="98"/>
    </row>
    <row r="72" spans="1:6" ht="15.75">
      <c r="A72" s="98"/>
      <c r="B72" s="98"/>
      <c r="C72" s="98"/>
      <c r="D72" s="98"/>
      <c r="E72" s="98"/>
      <c r="F72" s="98"/>
    </row>
    <row r="73" spans="1:6" ht="15.75">
      <c r="A73" s="98"/>
      <c r="B73" s="98"/>
      <c r="C73" s="98"/>
      <c r="D73" s="98"/>
      <c r="E73" s="98"/>
      <c r="F73" s="98"/>
    </row>
    <row r="74" spans="1:6" ht="15.75">
      <c r="A74" s="98"/>
      <c r="B74" s="98"/>
      <c r="C74" s="98"/>
      <c r="D74" s="98"/>
      <c r="E74" s="98"/>
      <c r="F74" s="98"/>
    </row>
    <row r="75" spans="1:6" ht="15.75">
      <c r="A75" s="98"/>
      <c r="B75" s="98"/>
      <c r="C75" s="98"/>
      <c r="D75" s="98"/>
      <c r="E75" s="98"/>
      <c r="F75" s="98"/>
    </row>
    <row r="76" spans="1:6" ht="15.75">
      <c r="A76" s="98"/>
      <c r="B76" s="98"/>
      <c r="C76" s="98"/>
      <c r="D76" s="98"/>
      <c r="E76" s="98"/>
      <c r="F76" s="98"/>
    </row>
    <row r="77" spans="1:6" ht="15.75">
      <c r="A77" s="98"/>
      <c r="B77" s="98"/>
      <c r="C77" s="98"/>
      <c r="D77" s="98"/>
      <c r="E77" s="98"/>
      <c r="F77" s="98"/>
    </row>
    <row r="78" spans="1:6" ht="15.75">
      <c r="A78" s="98"/>
      <c r="B78" s="98"/>
      <c r="C78" s="98"/>
      <c r="D78" s="98"/>
      <c r="E78" s="98"/>
      <c r="F78" s="98"/>
    </row>
    <row r="79" spans="1:6" ht="15.75">
      <c r="A79" s="98"/>
      <c r="B79" s="98"/>
      <c r="C79" s="98"/>
      <c r="D79" s="98"/>
      <c r="E79" s="98"/>
      <c r="F79" s="98"/>
    </row>
    <row r="80" spans="1:6" ht="15.75">
      <c r="A80" s="98"/>
      <c r="B80" s="98"/>
      <c r="C80" s="98"/>
      <c r="D80" s="98"/>
      <c r="E80" s="98"/>
      <c r="F80" s="98"/>
    </row>
    <row r="81" spans="1:6" ht="15.75">
      <c r="A81" s="98"/>
      <c r="B81" s="98"/>
      <c r="C81" s="98"/>
      <c r="D81" s="98"/>
      <c r="E81" s="98"/>
      <c r="F81" s="98"/>
    </row>
    <row r="82" spans="1:6" ht="15.75">
      <c r="A82" s="98"/>
      <c r="B82" s="98"/>
      <c r="C82" s="98"/>
      <c r="D82" s="98"/>
      <c r="E82" s="98"/>
      <c r="F82" s="98"/>
    </row>
    <row r="83" spans="1:6" ht="15.75">
      <c r="A83" s="98"/>
      <c r="B83" s="98"/>
      <c r="C83" s="98"/>
      <c r="D83" s="98"/>
      <c r="E83" s="98"/>
      <c r="F83" s="98"/>
    </row>
    <row r="84" spans="1:6" ht="15.75">
      <c r="A84" s="98"/>
      <c r="B84" s="98"/>
      <c r="C84" s="98"/>
      <c r="D84" s="98"/>
      <c r="E84" s="98"/>
      <c r="F84" s="98"/>
    </row>
    <row r="85" spans="1:6" ht="15.75">
      <c r="A85" s="98"/>
      <c r="B85" s="98"/>
      <c r="C85" s="98"/>
      <c r="D85" s="98"/>
      <c r="E85" s="98"/>
      <c r="F85" s="98"/>
    </row>
    <row r="86" spans="1:6" ht="15.75">
      <c r="A86" s="98"/>
      <c r="B86" s="98"/>
      <c r="C86" s="98"/>
      <c r="D86" s="98"/>
      <c r="E86" s="98"/>
      <c r="F86" s="98"/>
    </row>
    <row r="87" spans="1:6" ht="15.75">
      <c r="A87" s="98"/>
      <c r="B87" s="98"/>
      <c r="C87" s="98"/>
      <c r="D87" s="98"/>
      <c r="E87" s="98"/>
      <c r="F87" s="98"/>
    </row>
    <row r="88" spans="1:6" ht="18.75">
      <c r="A88" s="99"/>
      <c r="B88" s="99"/>
      <c r="C88" s="99"/>
    </row>
    <row r="89" spans="1:6" ht="18.75">
      <c r="A89" s="99"/>
      <c r="B89" s="99"/>
      <c r="C89" s="99"/>
    </row>
    <row r="90" spans="1:6" ht="18.75">
      <c r="A90" s="99"/>
      <c r="B90" s="99"/>
      <c r="C90" s="99"/>
    </row>
    <row r="91" spans="1:6" ht="18.75">
      <c r="A91" s="99"/>
      <c r="B91" s="99"/>
      <c r="C91" s="99"/>
    </row>
    <row r="92" spans="1:6" ht="18.75">
      <c r="A92" s="99"/>
      <c r="B92" s="99"/>
      <c r="C92" s="99"/>
    </row>
    <row r="93" spans="1:6" ht="18.75">
      <c r="A93" s="99"/>
      <c r="B93" s="99"/>
      <c r="C93" s="99"/>
    </row>
    <row r="94" spans="1:6" ht="18.75">
      <c r="A94" s="99"/>
      <c r="B94" s="99"/>
      <c r="C94" s="99"/>
    </row>
    <row r="95" spans="1:6" ht="18.75">
      <c r="A95" s="99"/>
      <c r="B95" s="99"/>
      <c r="C95" s="99"/>
    </row>
    <row r="96" spans="1:6" ht="18.75">
      <c r="A96" s="99"/>
      <c r="B96" s="99"/>
      <c r="C96" s="99"/>
    </row>
    <row r="97" spans="1:3" ht="18.75">
      <c r="A97" s="99"/>
      <c r="B97" s="99"/>
      <c r="C97" s="99"/>
    </row>
    <row r="98" spans="1:3" ht="18.75">
      <c r="A98" s="99"/>
      <c r="B98" s="99"/>
      <c r="C98" s="99"/>
    </row>
    <row r="99" spans="1:3" ht="18.75">
      <c r="A99" s="99"/>
      <c r="B99" s="99"/>
      <c r="C99" s="99"/>
    </row>
    <row r="100" spans="1:3" ht="18.75">
      <c r="A100" s="99"/>
      <c r="B100" s="99"/>
      <c r="C100" s="99"/>
    </row>
    <row r="101" spans="1:3" ht="18.75">
      <c r="A101" s="99"/>
      <c r="B101" s="99"/>
      <c r="C101" s="99"/>
    </row>
    <row r="102" spans="1:3" ht="18.75">
      <c r="A102" s="99"/>
      <c r="B102" s="99"/>
      <c r="C102" s="99"/>
    </row>
    <row r="103" spans="1:3" ht="18.75">
      <c r="A103" s="99"/>
      <c r="B103" s="99"/>
      <c r="C103" s="99"/>
    </row>
    <row r="104" spans="1:3" ht="18.75">
      <c r="A104" s="99"/>
      <c r="B104" s="99"/>
      <c r="C104" s="99"/>
    </row>
    <row r="105" spans="1:3" ht="18.75">
      <c r="A105" s="99"/>
      <c r="B105" s="99"/>
      <c r="C105" s="99"/>
    </row>
    <row r="106" spans="1:3" ht="18.75">
      <c r="A106" s="99"/>
      <c r="B106" s="99"/>
      <c r="C106" s="99"/>
    </row>
    <row r="107" spans="1:3" ht="18.75">
      <c r="A107" s="99"/>
      <c r="B107" s="99"/>
      <c r="C107" s="99"/>
    </row>
    <row r="108" spans="1:3" ht="18.75">
      <c r="A108" s="99"/>
      <c r="B108" s="99"/>
      <c r="C108" s="99"/>
    </row>
    <row r="109" spans="1:3" ht="18.75">
      <c r="A109" s="99"/>
      <c r="B109" s="99"/>
      <c r="C109" s="99"/>
    </row>
    <row r="110" spans="1:3" ht="18.75">
      <c r="A110" s="99"/>
      <c r="B110" s="99"/>
      <c r="C110" s="99"/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R24"/>
  <sheetViews>
    <sheetView topLeftCell="A13" workbookViewId="0">
      <selection activeCell="L26" sqref="L26"/>
    </sheetView>
  </sheetViews>
  <sheetFormatPr defaultRowHeight="15"/>
  <cols>
    <col min="1" max="2" width="21.28515625" customWidth="1"/>
    <col min="3" max="3" width="8.85546875" customWidth="1"/>
    <col min="4" max="4" width="9" customWidth="1"/>
    <col min="5" max="5" width="7.140625" customWidth="1"/>
    <col min="6" max="6" width="12.140625" customWidth="1"/>
    <col min="18" max="18" width="10" bestFit="1" customWidth="1"/>
  </cols>
  <sheetData>
    <row r="3" spans="1:18">
      <c r="R3" s="1" t="s">
        <v>282</v>
      </c>
    </row>
    <row r="5" spans="1:18" ht="57" customHeight="1">
      <c r="A5" s="174" t="s">
        <v>283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</row>
    <row r="7" spans="1:18" ht="15.75" thickBot="1"/>
    <row r="8" spans="1:18" ht="16.5" thickBot="1">
      <c r="A8" s="171" t="s">
        <v>0</v>
      </c>
      <c r="B8" s="171" t="s">
        <v>1</v>
      </c>
      <c r="C8" s="179" t="s">
        <v>22</v>
      </c>
      <c r="D8" s="180"/>
      <c r="E8" s="180"/>
      <c r="F8" s="181"/>
      <c r="G8" s="179" t="s">
        <v>94</v>
      </c>
      <c r="H8" s="180"/>
      <c r="I8" s="180"/>
      <c r="J8" s="181"/>
      <c r="K8" s="151" t="s">
        <v>119</v>
      </c>
      <c r="L8" s="152"/>
      <c r="M8" s="152"/>
      <c r="N8" s="153"/>
      <c r="O8" s="179" t="s">
        <v>281</v>
      </c>
      <c r="P8" s="180"/>
      <c r="Q8" s="180"/>
      <c r="R8" s="181"/>
    </row>
    <row r="9" spans="1:18" ht="68.25" customHeight="1">
      <c r="A9" s="178"/>
      <c r="B9" s="178"/>
      <c r="C9" s="2" t="s">
        <v>2</v>
      </c>
      <c r="D9" s="171" t="s">
        <v>3</v>
      </c>
      <c r="E9" s="171" t="s">
        <v>4</v>
      </c>
      <c r="F9" s="171" t="s">
        <v>5</v>
      </c>
      <c r="G9" s="2" t="s">
        <v>2</v>
      </c>
      <c r="H9" s="171" t="s">
        <v>3</v>
      </c>
      <c r="I9" s="171" t="s">
        <v>4</v>
      </c>
      <c r="J9" s="171" t="s">
        <v>5</v>
      </c>
      <c r="K9" s="2" t="s">
        <v>2</v>
      </c>
      <c r="L9" s="171" t="s">
        <v>3</v>
      </c>
      <c r="M9" s="171" t="s">
        <v>4</v>
      </c>
      <c r="N9" s="171" t="s">
        <v>5</v>
      </c>
      <c r="O9" s="2" t="s">
        <v>2</v>
      </c>
      <c r="P9" s="171" t="s">
        <v>3</v>
      </c>
      <c r="Q9" s="171" t="s">
        <v>4</v>
      </c>
      <c r="R9" s="171" t="s">
        <v>6</v>
      </c>
    </row>
    <row r="10" spans="1:18" ht="64.5" thickBot="1">
      <c r="A10" s="172"/>
      <c r="B10" s="172"/>
      <c r="C10" s="3" t="s">
        <v>26</v>
      </c>
      <c r="D10" s="172"/>
      <c r="E10" s="172"/>
      <c r="F10" s="172"/>
      <c r="G10" s="3" t="s">
        <v>25</v>
      </c>
      <c r="H10" s="172"/>
      <c r="I10" s="172"/>
      <c r="J10" s="172"/>
      <c r="K10" s="3" t="s">
        <v>26</v>
      </c>
      <c r="L10" s="172"/>
      <c r="M10" s="172"/>
      <c r="N10" s="172"/>
      <c r="O10" s="3" t="s">
        <v>7</v>
      </c>
      <c r="P10" s="172"/>
      <c r="Q10" s="172"/>
      <c r="R10" s="172"/>
    </row>
    <row r="11" spans="1:18" ht="15.75" thickBot="1">
      <c r="A11" s="4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  <c r="M11" s="3">
        <v>13</v>
      </c>
      <c r="N11" s="3">
        <v>14</v>
      </c>
      <c r="O11" s="3">
        <v>15</v>
      </c>
      <c r="P11" s="3">
        <v>16</v>
      </c>
      <c r="Q11" s="3">
        <v>17</v>
      </c>
      <c r="R11" s="3">
        <v>18</v>
      </c>
    </row>
    <row r="12" spans="1:18" ht="39" customHeight="1" thickBot="1">
      <c r="A12" s="173" t="s">
        <v>27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7"/>
    </row>
    <row r="13" spans="1:18" ht="15.75" thickBot="1">
      <c r="A13" s="182" t="s">
        <v>28</v>
      </c>
      <c r="B13" s="5" t="s">
        <v>8</v>
      </c>
      <c r="C13" s="43">
        <v>417.95600000000002</v>
      </c>
      <c r="D13" s="43">
        <v>0</v>
      </c>
      <c r="E13" s="43">
        <v>0</v>
      </c>
      <c r="F13" s="105">
        <v>0</v>
      </c>
      <c r="G13" s="43">
        <v>530.05499999999995</v>
      </c>
      <c r="H13" s="43">
        <v>0</v>
      </c>
      <c r="I13" s="43">
        <v>0</v>
      </c>
      <c r="J13" s="105">
        <v>0</v>
      </c>
      <c r="K13" s="77" t="s">
        <v>204</v>
      </c>
      <c r="L13" s="77" t="s">
        <v>205</v>
      </c>
      <c r="M13" s="77" t="s">
        <v>205</v>
      </c>
      <c r="N13" s="105">
        <f>M13/K13</f>
        <v>0.77908896246615922</v>
      </c>
      <c r="O13" s="43">
        <v>530.05499999999995</v>
      </c>
      <c r="P13" s="43">
        <v>529.85500000000002</v>
      </c>
      <c r="Q13" s="43">
        <v>529.85500000000002</v>
      </c>
      <c r="R13" s="105">
        <f>Q13/O13</f>
        <v>0.99962268066521409</v>
      </c>
    </row>
    <row r="14" spans="1:18" ht="51" customHeight="1" thickBot="1">
      <c r="A14" s="169"/>
      <c r="B14" s="6" t="s">
        <v>21</v>
      </c>
      <c r="C14" s="43">
        <v>417.95600000000002</v>
      </c>
      <c r="D14" s="43">
        <v>0</v>
      </c>
      <c r="E14" s="43">
        <v>0</v>
      </c>
      <c r="F14" s="105">
        <v>0</v>
      </c>
      <c r="G14" s="43">
        <v>530.05499999999995</v>
      </c>
      <c r="H14" s="43">
        <v>0</v>
      </c>
      <c r="I14" s="43">
        <v>0</v>
      </c>
      <c r="J14" s="105">
        <v>0</v>
      </c>
      <c r="K14" s="77" t="s">
        <v>204</v>
      </c>
      <c r="L14" s="77" t="s">
        <v>205</v>
      </c>
      <c r="M14" s="77" t="s">
        <v>205</v>
      </c>
      <c r="N14" s="105">
        <f t="shared" ref="N14" si="0">M14/K14</f>
        <v>0.77908896246615922</v>
      </c>
      <c r="O14" s="43">
        <v>530.05499999999995</v>
      </c>
      <c r="P14" s="43">
        <v>529.85500000000002</v>
      </c>
      <c r="Q14" s="43">
        <v>529.85500000000002</v>
      </c>
      <c r="R14" s="105">
        <f t="shared" ref="R14:R19" si="1">Q14/O14</f>
        <v>0.99962268066521409</v>
      </c>
    </row>
    <row r="15" spans="1:18" ht="45.75" thickBot="1">
      <c r="A15" s="169"/>
      <c r="B15" s="6" t="s">
        <v>9</v>
      </c>
      <c r="C15" s="43">
        <v>0</v>
      </c>
      <c r="D15" s="43">
        <v>0</v>
      </c>
      <c r="E15" s="43">
        <v>0</v>
      </c>
      <c r="F15" s="105">
        <v>0</v>
      </c>
      <c r="G15" s="43">
        <v>0</v>
      </c>
      <c r="H15" s="43">
        <v>0</v>
      </c>
      <c r="I15" s="43">
        <v>0</v>
      </c>
      <c r="J15" s="105">
        <v>0</v>
      </c>
      <c r="K15" s="77" t="s">
        <v>103</v>
      </c>
      <c r="L15" s="77" t="s">
        <v>103</v>
      </c>
      <c r="M15" s="77" t="s">
        <v>103</v>
      </c>
      <c r="N15" s="105">
        <v>0</v>
      </c>
      <c r="O15" s="43">
        <v>0</v>
      </c>
      <c r="P15" s="43">
        <v>0</v>
      </c>
      <c r="Q15" s="43">
        <v>0</v>
      </c>
      <c r="R15" s="105">
        <v>0</v>
      </c>
    </row>
    <row r="16" spans="1:18" ht="45.75" thickBot="1">
      <c r="A16" s="169"/>
      <c r="B16" s="6" t="s">
        <v>10</v>
      </c>
      <c r="C16" s="43">
        <v>0</v>
      </c>
      <c r="D16" s="43">
        <v>0</v>
      </c>
      <c r="E16" s="43">
        <v>0</v>
      </c>
      <c r="F16" s="105">
        <v>0</v>
      </c>
      <c r="G16" s="43">
        <v>0</v>
      </c>
      <c r="H16" s="43">
        <v>0</v>
      </c>
      <c r="I16" s="43">
        <v>0</v>
      </c>
      <c r="J16" s="105">
        <v>0</v>
      </c>
      <c r="K16" s="77" t="s">
        <v>103</v>
      </c>
      <c r="L16" s="77" t="s">
        <v>103</v>
      </c>
      <c r="M16" s="77" t="s">
        <v>103</v>
      </c>
      <c r="N16" s="105">
        <v>0</v>
      </c>
      <c r="O16" s="43">
        <v>0</v>
      </c>
      <c r="P16" s="43">
        <v>0</v>
      </c>
      <c r="Q16" s="43">
        <v>0</v>
      </c>
      <c r="R16" s="105">
        <v>0</v>
      </c>
    </row>
    <row r="17" spans="1:18" ht="30.75" thickBot="1">
      <c r="A17" s="170"/>
      <c r="B17" s="6" t="s">
        <v>11</v>
      </c>
      <c r="C17" s="43">
        <v>0</v>
      </c>
      <c r="D17" s="43">
        <v>0</v>
      </c>
      <c r="E17" s="43">
        <v>0</v>
      </c>
      <c r="F17" s="105">
        <v>0</v>
      </c>
      <c r="G17" s="43">
        <v>0</v>
      </c>
      <c r="H17" s="43">
        <v>0</v>
      </c>
      <c r="I17" s="43">
        <v>0</v>
      </c>
      <c r="J17" s="105">
        <v>0</v>
      </c>
      <c r="K17" s="77" t="s">
        <v>103</v>
      </c>
      <c r="L17" s="77" t="s">
        <v>103</v>
      </c>
      <c r="M17" s="77" t="s">
        <v>103</v>
      </c>
      <c r="N17" s="105">
        <v>0</v>
      </c>
      <c r="O17" s="43">
        <v>0</v>
      </c>
      <c r="P17" s="43">
        <v>0</v>
      </c>
      <c r="Q17" s="43">
        <v>0</v>
      </c>
      <c r="R17" s="105">
        <v>0</v>
      </c>
    </row>
    <row r="18" spans="1:18" ht="15.75" thickBot="1">
      <c r="A18" s="168" t="s">
        <v>12</v>
      </c>
      <c r="B18" s="59" t="s">
        <v>8</v>
      </c>
      <c r="C18" s="60">
        <v>417.95600000000002</v>
      </c>
      <c r="D18" s="60">
        <v>0</v>
      </c>
      <c r="E18" s="60">
        <v>0</v>
      </c>
      <c r="F18" s="116">
        <v>0</v>
      </c>
      <c r="G18" s="60">
        <v>530.05499999999995</v>
      </c>
      <c r="H18" s="60">
        <v>0</v>
      </c>
      <c r="I18" s="60">
        <v>0</v>
      </c>
      <c r="J18" s="116">
        <v>0</v>
      </c>
      <c r="K18" s="78" t="s">
        <v>204</v>
      </c>
      <c r="L18" s="78" t="s">
        <v>205</v>
      </c>
      <c r="M18" s="78" t="s">
        <v>205</v>
      </c>
      <c r="N18" s="116">
        <f>M18/K18</f>
        <v>0.77908896246615922</v>
      </c>
      <c r="O18" s="60">
        <v>530.05499999999995</v>
      </c>
      <c r="P18" s="60">
        <v>529.85500000000002</v>
      </c>
      <c r="Q18" s="60">
        <v>529.85500000000002</v>
      </c>
      <c r="R18" s="116">
        <f t="shared" si="1"/>
        <v>0.99962268066521409</v>
      </c>
    </row>
    <row r="19" spans="1:18" ht="53.25" customHeight="1" thickBot="1">
      <c r="A19" s="169"/>
      <c r="B19" s="6" t="s">
        <v>21</v>
      </c>
      <c r="C19" s="43">
        <v>417.95600000000002</v>
      </c>
      <c r="D19" s="43">
        <v>0</v>
      </c>
      <c r="E19" s="43">
        <v>0</v>
      </c>
      <c r="F19" s="105">
        <v>0</v>
      </c>
      <c r="G19" s="43">
        <v>530.05499999999995</v>
      </c>
      <c r="H19" s="43">
        <v>0</v>
      </c>
      <c r="I19" s="43">
        <v>0</v>
      </c>
      <c r="J19" s="105">
        <v>0</v>
      </c>
      <c r="K19" s="77" t="s">
        <v>204</v>
      </c>
      <c r="L19" s="77" t="s">
        <v>205</v>
      </c>
      <c r="M19" s="77" t="s">
        <v>205</v>
      </c>
      <c r="N19" s="105">
        <f>M19/K19</f>
        <v>0.77908896246615922</v>
      </c>
      <c r="O19" s="43">
        <v>530.05499999999995</v>
      </c>
      <c r="P19" s="43">
        <v>529.85500000000002</v>
      </c>
      <c r="Q19" s="43">
        <v>529.85500000000002</v>
      </c>
      <c r="R19" s="105">
        <f t="shared" si="1"/>
        <v>0.99962268066521409</v>
      </c>
    </row>
    <row r="20" spans="1:18" ht="45.75" thickBot="1">
      <c r="A20" s="169"/>
      <c r="B20" s="6" t="s">
        <v>9</v>
      </c>
      <c r="C20" s="43">
        <v>0</v>
      </c>
      <c r="D20" s="43">
        <v>0</v>
      </c>
      <c r="E20" s="43">
        <v>0</v>
      </c>
      <c r="F20" s="105">
        <v>0</v>
      </c>
      <c r="G20" s="43">
        <v>0</v>
      </c>
      <c r="H20" s="43">
        <v>0</v>
      </c>
      <c r="I20" s="43">
        <v>0</v>
      </c>
      <c r="J20" s="105">
        <v>0</v>
      </c>
      <c r="K20" s="77" t="s">
        <v>103</v>
      </c>
      <c r="L20" s="77" t="s">
        <v>103</v>
      </c>
      <c r="M20" s="77" t="s">
        <v>103</v>
      </c>
      <c r="N20" s="105">
        <v>0</v>
      </c>
      <c r="O20" s="43">
        <v>0</v>
      </c>
      <c r="P20" s="43">
        <v>0</v>
      </c>
      <c r="Q20" s="43">
        <v>0</v>
      </c>
      <c r="R20" s="105">
        <v>0</v>
      </c>
    </row>
    <row r="21" spans="1:18" ht="45.75" thickBot="1">
      <c r="A21" s="169"/>
      <c r="B21" s="6" t="s">
        <v>10</v>
      </c>
      <c r="C21" s="43">
        <v>0</v>
      </c>
      <c r="D21" s="43">
        <v>0</v>
      </c>
      <c r="E21" s="43">
        <v>0</v>
      </c>
      <c r="F21" s="105">
        <v>0</v>
      </c>
      <c r="G21" s="43">
        <v>0</v>
      </c>
      <c r="H21" s="43">
        <v>0</v>
      </c>
      <c r="I21" s="43">
        <v>0</v>
      </c>
      <c r="J21" s="105">
        <v>0</v>
      </c>
      <c r="K21" s="77" t="s">
        <v>103</v>
      </c>
      <c r="L21" s="77" t="s">
        <v>103</v>
      </c>
      <c r="M21" s="77" t="s">
        <v>103</v>
      </c>
      <c r="N21" s="105">
        <v>0</v>
      </c>
      <c r="O21" s="43">
        <v>0</v>
      </c>
      <c r="P21" s="43">
        <v>0</v>
      </c>
      <c r="Q21" s="43">
        <v>0</v>
      </c>
      <c r="R21" s="105">
        <v>0</v>
      </c>
    </row>
    <row r="22" spans="1:18" ht="30.75" thickBot="1">
      <c r="A22" s="170"/>
      <c r="B22" s="6" t="s">
        <v>11</v>
      </c>
      <c r="C22" s="43">
        <v>0</v>
      </c>
      <c r="D22" s="43">
        <v>0</v>
      </c>
      <c r="E22" s="43">
        <v>0</v>
      </c>
      <c r="F22" s="105">
        <v>0</v>
      </c>
      <c r="G22" s="43">
        <v>0</v>
      </c>
      <c r="H22" s="43">
        <v>0</v>
      </c>
      <c r="I22" s="43">
        <v>0</v>
      </c>
      <c r="J22" s="105">
        <v>0</v>
      </c>
      <c r="K22" s="77" t="s">
        <v>103</v>
      </c>
      <c r="L22" s="77" t="s">
        <v>103</v>
      </c>
      <c r="M22" s="77" t="s">
        <v>103</v>
      </c>
      <c r="N22" s="105">
        <v>0</v>
      </c>
      <c r="O22" s="43">
        <v>0</v>
      </c>
      <c r="P22" s="43">
        <v>0</v>
      </c>
      <c r="Q22" s="43">
        <v>0</v>
      </c>
      <c r="R22" s="105">
        <v>0</v>
      </c>
    </row>
    <row r="24" spans="1:18">
      <c r="A24" s="18" t="s">
        <v>90</v>
      </c>
      <c r="B24" s="19" t="s">
        <v>93</v>
      </c>
    </row>
  </sheetData>
  <mergeCells count="22">
    <mergeCell ref="A18:A22"/>
    <mergeCell ref="P9:P10"/>
    <mergeCell ref="Q9:Q10"/>
    <mergeCell ref="D9:D10"/>
    <mergeCell ref="E9:E10"/>
    <mergeCell ref="F9:F10"/>
    <mergeCell ref="H9:H10"/>
    <mergeCell ref="A8:A10"/>
    <mergeCell ref="B8:B10"/>
    <mergeCell ref="C8:F8"/>
    <mergeCell ref="G8:J8"/>
    <mergeCell ref="K8:N8"/>
    <mergeCell ref="L9:L10"/>
    <mergeCell ref="M9:M10"/>
    <mergeCell ref="N9:N10"/>
    <mergeCell ref="A5:R5"/>
    <mergeCell ref="R9:R10"/>
    <mergeCell ref="A13:A17"/>
    <mergeCell ref="I9:I10"/>
    <mergeCell ref="J9:J10"/>
    <mergeCell ref="O8:R8"/>
    <mergeCell ref="A12:R1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3:S50"/>
  <sheetViews>
    <sheetView topLeftCell="A32" workbookViewId="0">
      <selection activeCell="P37" sqref="P37"/>
    </sheetView>
  </sheetViews>
  <sheetFormatPr defaultRowHeight="15"/>
  <cols>
    <col min="1" max="1" width="16.28515625" customWidth="1"/>
    <col min="2" max="2" width="25.7109375" customWidth="1"/>
    <col min="3" max="3" width="9.85546875" customWidth="1"/>
    <col min="4" max="4" width="12.7109375" customWidth="1"/>
    <col min="5" max="5" width="12.42578125" customWidth="1"/>
    <col min="6" max="6" width="11.140625" customWidth="1"/>
    <col min="7" max="7" width="10.5703125" customWidth="1"/>
    <col min="8" max="8" width="6.28515625" customWidth="1"/>
    <col min="9" max="9" width="9.28515625" customWidth="1"/>
    <col min="10" max="10" width="9" customWidth="1"/>
    <col min="11" max="11" width="9.42578125" bestFit="1" customWidth="1"/>
    <col min="14" max="14" width="11.42578125" bestFit="1" customWidth="1"/>
    <col min="19" max="19" width="12.140625" customWidth="1"/>
  </cols>
  <sheetData>
    <row r="3" spans="1:18">
      <c r="R3" s="1" t="s">
        <v>282</v>
      </c>
    </row>
    <row r="5" spans="1:18" ht="49.5" customHeight="1">
      <c r="A5" s="174" t="s">
        <v>52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</row>
    <row r="7" spans="1:18" ht="15.75" thickBot="1"/>
    <row r="8" spans="1:18" ht="16.5" thickBot="1">
      <c r="A8" s="171" t="s">
        <v>0</v>
      </c>
      <c r="B8" s="171" t="s">
        <v>1</v>
      </c>
      <c r="C8" s="179" t="s">
        <v>53</v>
      </c>
      <c r="D8" s="180"/>
      <c r="E8" s="180"/>
      <c r="F8" s="181"/>
      <c r="G8" s="179" t="s">
        <v>94</v>
      </c>
      <c r="H8" s="180"/>
      <c r="I8" s="180"/>
      <c r="J8" s="181"/>
      <c r="K8" s="151" t="s">
        <v>119</v>
      </c>
      <c r="L8" s="152"/>
      <c r="M8" s="152"/>
      <c r="N8" s="153"/>
      <c r="O8" s="179" t="s">
        <v>281</v>
      </c>
      <c r="P8" s="180"/>
      <c r="Q8" s="180"/>
      <c r="R8" s="181"/>
    </row>
    <row r="9" spans="1:18" ht="63.75">
      <c r="A9" s="178"/>
      <c r="B9" s="178"/>
      <c r="C9" s="2" t="s">
        <v>2</v>
      </c>
      <c r="D9" s="171" t="s">
        <v>3</v>
      </c>
      <c r="E9" s="171" t="s">
        <v>4</v>
      </c>
      <c r="F9" s="171" t="s">
        <v>5</v>
      </c>
      <c r="G9" s="2" t="s">
        <v>2</v>
      </c>
      <c r="H9" s="171" t="s">
        <v>3</v>
      </c>
      <c r="I9" s="171" t="s">
        <v>4</v>
      </c>
      <c r="J9" s="171" t="s">
        <v>5</v>
      </c>
      <c r="K9" s="2" t="s">
        <v>2</v>
      </c>
      <c r="L9" s="171" t="s">
        <v>3</v>
      </c>
      <c r="M9" s="171" t="s">
        <v>4</v>
      </c>
      <c r="N9" s="171" t="s">
        <v>5</v>
      </c>
      <c r="O9" s="2" t="s">
        <v>2</v>
      </c>
      <c r="P9" s="171" t="s">
        <v>3</v>
      </c>
      <c r="Q9" s="171" t="s">
        <v>4</v>
      </c>
      <c r="R9" s="171" t="s">
        <v>6</v>
      </c>
    </row>
    <row r="10" spans="1:18" ht="64.5" thickBot="1">
      <c r="A10" s="172"/>
      <c r="B10" s="172"/>
      <c r="C10" s="3" t="s">
        <v>25</v>
      </c>
      <c r="D10" s="172"/>
      <c r="E10" s="172"/>
      <c r="F10" s="172"/>
      <c r="G10" s="3" t="s">
        <v>25</v>
      </c>
      <c r="H10" s="172"/>
      <c r="I10" s="172"/>
      <c r="J10" s="172"/>
      <c r="K10" s="3" t="s">
        <v>26</v>
      </c>
      <c r="L10" s="172"/>
      <c r="M10" s="172"/>
      <c r="N10" s="172"/>
      <c r="O10" s="3" t="s">
        <v>7</v>
      </c>
      <c r="P10" s="172"/>
      <c r="Q10" s="172"/>
      <c r="R10" s="172"/>
    </row>
    <row r="11" spans="1:18" ht="27.75" customHeight="1" thickBot="1">
      <c r="A11" s="4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  <c r="M11" s="3">
        <v>13</v>
      </c>
      <c r="N11" s="3">
        <v>14</v>
      </c>
      <c r="O11" s="3">
        <v>15</v>
      </c>
      <c r="P11" s="3">
        <v>16</v>
      </c>
      <c r="Q11" s="3">
        <v>17</v>
      </c>
      <c r="R11" s="3">
        <v>18</v>
      </c>
    </row>
    <row r="12" spans="1:18" ht="16.5" thickBot="1">
      <c r="A12" s="183" t="s">
        <v>54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1"/>
    </row>
    <row r="13" spans="1:18" ht="15.75" thickBot="1">
      <c r="A13" s="190" t="s">
        <v>55</v>
      </c>
      <c r="B13" s="23" t="s">
        <v>8</v>
      </c>
      <c r="C13" s="29">
        <f>C14+C15+C16</f>
        <v>2783.1800000000003</v>
      </c>
      <c r="D13" s="29">
        <f>D14+D15+D16</f>
        <v>2689.6400000000003</v>
      </c>
      <c r="E13" s="29">
        <f>E14+E15+E16</f>
        <v>2689.6400000000003</v>
      </c>
      <c r="F13" s="68">
        <f>E13/C13</f>
        <v>0.9663909628554388</v>
      </c>
      <c r="G13" s="29">
        <v>2783.18</v>
      </c>
      <c r="H13" s="29">
        <v>2689.65</v>
      </c>
      <c r="I13" s="29">
        <v>2689.65</v>
      </c>
      <c r="J13" s="68">
        <f>I13/G13</f>
        <v>0.96639455586774847</v>
      </c>
      <c r="K13" s="80" t="s">
        <v>212</v>
      </c>
      <c r="L13" s="80" t="s">
        <v>212</v>
      </c>
      <c r="M13" s="80" t="s">
        <v>212</v>
      </c>
      <c r="N13" s="119">
        <f>M13/K13</f>
        <v>1</v>
      </c>
      <c r="O13" s="80" t="s">
        <v>212</v>
      </c>
      <c r="P13" s="80" t="s">
        <v>212</v>
      </c>
      <c r="Q13" s="80" t="s">
        <v>212</v>
      </c>
      <c r="R13" s="119">
        <f>Q13/O13</f>
        <v>1</v>
      </c>
    </row>
    <row r="14" spans="1:18" ht="45.75" thickBot="1">
      <c r="A14" s="176"/>
      <c r="B14" s="24" t="s">
        <v>21</v>
      </c>
      <c r="C14" s="29">
        <v>389.4</v>
      </c>
      <c r="D14" s="29">
        <v>295.86</v>
      </c>
      <c r="E14" s="29">
        <v>295.86</v>
      </c>
      <c r="F14" s="68">
        <f>E14/C14</f>
        <v>0.75978428351309713</v>
      </c>
      <c r="G14" s="29">
        <v>389.4</v>
      </c>
      <c r="H14" s="29">
        <v>295.86</v>
      </c>
      <c r="I14" s="29">
        <v>295.86</v>
      </c>
      <c r="J14" s="68">
        <f t="shared" ref="J14:J47" si="0">I14/G14</f>
        <v>0.75978428351309713</v>
      </c>
      <c r="K14" s="80" t="s">
        <v>215</v>
      </c>
      <c r="L14" s="80" t="s">
        <v>215</v>
      </c>
      <c r="M14" s="80" t="s">
        <v>215</v>
      </c>
      <c r="N14" s="119">
        <f t="shared" ref="N14:N16" si="1">M14/K14</f>
        <v>1</v>
      </c>
      <c r="O14" s="80" t="s">
        <v>215</v>
      </c>
      <c r="P14" s="80" t="s">
        <v>215</v>
      </c>
      <c r="Q14" s="80" t="s">
        <v>215</v>
      </c>
      <c r="R14" s="119">
        <f t="shared" ref="R14:R16" si="2">Q14/O14</f>
        <v>1</v>
      </c>
    </row>
    <row r="15" spans="1:18" ht="30.75" thickBot="1">
      <c r="A15" s="176"/>
      <c r="B15" s="24" t="s">
        <v>9</v>
      </c>
      <c r="C15" s="29">
        <v>260.61</v>
      </c>
      <c r="D15" s="29">
        <v>260.61</v>
      </c>
      <c r="E15" s="29">
        <v>260.61</v>
      </c>
      <c r="F15" s="68">
        <f>E15/C15</f>
        <v>1</v>
      </c>
      <c r="G15" s="29">
        <v>260.61</v>
      </c>
      <c r="H15" s="29">
        <v>260.61</v>
      </c>
      <c r="I15" s="29">
        <v>260.61</v>
      </c>
      <c r="J15" s="68">
        <f t="shared" si="0"/>
        <v>1</v>
      </c>
      <c r="K15" s="80" t="s">
        <v>213</v>
      </c>
      <c r="L15" s="80" t="s">
        <v>213</v>
      </c>
      <c r="M15" s="80" t="s">
        <v>213</v>
      </c>
      <c r="N15" s="119">
        <f t="shared" si="1"/>
        <v>1</v>
      </c>
      <c r="O15" s="80" t="s">
        <v>213</v>
      </c>
      <c r="P15" s="80" t="s">
        <v>213</v>
      </c>
      <c r="Q15" s="80" t="s">
        <v>213</v>
      </c>
      <c r="R15" s="119">
        <f t="shared" si="2"/>
        <v>1</v>
      </c>
    </row>
    <row r="16" spans="1:18" ht="30.75" thickBot="1">
      <c r="A16" s="176"/>
      <c r="B16" s="24" t="s">
        <v>10</v>
      </c>
      <c r="C16" s="29">
        <v>2133.17</v>
      </c>
      <c r="D16" s="29">
        <v>2133.17</v>
      </c>
      <c r="E16" s="29">
        <v>2133.17</v>
      </c>
      <c r="F16" s="68">
        <f t="shared" ref="F16" si="3">E16/C16</f>
        <v>1</v>
      </c>
      <c r="G16" s="29">
        <v>2133.1799999999998</v>
      </c>
      <c r="H16" s="29">
        <v>2133.1799999999998</v>
      </c>
      <c r="I16" s="29">
        <v>2133.1799999999998</v>
      </c>
      <c r="J16" s="68">
        <f t="shared" si="0"/>
        <v>1</v>
      </c>
      <c r="K16" s="80" t="s">
        <v>214</v>
      </c>
      <c r="L16" s="80" t="s">
        <v>214</v>
      </c>
      <c r="M16" s="80" t="s">
        <v>214</v>
      </c>
      <c r="N16" s="119">
        <f t="shared" si="1"/>
        <v>1</v>
      </c>
      <c r="O16" s="80" t="s">
        <v>214</v>
      </c>
      <c r="P16" s="80" t="s">
        <v>214</v>
      </c>
      <c r="Q16" s="80" t="s">
        <v>214</v>
      </c>
      <c r="R16" s="119">
        <f t="shared" si="2"/>
        <v>1</v>
      </c>
    </row>
    <row r="17" spans="1:19" ht="15.75" thickBot="1">
      <c r="A17" s="176"/>
      <c r="B17" s="25" t="s">
        <v>11</v>
      </c>
      <c r="C17" s="31">
        <v>0</v>
      </c>
      <c r="D17" s="31">
        <v>0</v>
      </c>
      <c r="E17" s="31">
        <v>0</v>
      </c>
      <c r="F17" s="120">
        <v>0</v>
      </c>
      <c r="G17" s="31">
        <v>0</v>
      </c>
      <c r="H17" s="31">
        <v>0</v>
      </c>
      <c r="I17" s="31">
        <v>0</v>
      </c>
      <c r="J17" s="120">
        <v>0</v>
      </c>
      <c r="K17" s="85" t="s">
        <v>103</v>
      </c>
      <c r="L17" s="85" t="s">
        <v>103</v>
      </c>
      <c r="M17" s="85" t="s">
        <v>103</v>
      </c>
      <c r="N17" s="123">
        <v>0</v>
      </c>
      <c r="O17" s="85" t="s">
        <v>103</v>
      </c>
      <c r="P17" s="85" t="s">
        <v>103</v>
      </c>
      <c r="Q17" s="85" t="s">
        <v>103</v>
      </c>
      <c r="R17" s="123">
        <v>0</v>
      </c>
    </row>
    <row r="18" spans="1:19" ht="16.5" thickBot="1">
      <c r="A18" s="208" t="s">
        <v>117</v>
      </c>
      <c r="B18" s="209"/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10"/>
    </row>
    <row r="19" spans="1:19" ht="15.75" thickBot="1">
      <c r="A19" s="211" t="s">
        <v>107</v>
      </c>
      <c r="B19" s="27" t="s">
        <v>8</v>
      </c>
      <c r="C19" s="32">
        <v>0</v>
      </c>
      <c r="D19" s="32">
        <v>0</v>
      </c>
      <c r="E19" s="32">
        <v>0</v>
      </c>
      <c r="F19" s="33">
        <v>0</v>
      </c>
      <c r="G19" s="32">
        <v>1550.7</v>
      </c>
      <c r="H19" s="32">
        <v>0</v>
      </c>
      <c r="I19" s="32">
        <v>0</v>
      </c>
      <c r="J19" s="33">
        <v>0</v>
      </c>
      <c r="K19" s="82" t="s">
        <v>216</v>
      </c>
      <c r="L19" s="82" t="s">
        <v>217</v>
      </c>
      <c r="M19" s="82" t="s">
        <v>217</v>
      </c>
      <c r="N19" s="33">
        <f>M19/K19</f>
        <v>0.99999355129941314</v>
      </c>
      <c r="O19" s="82" t="s">
        <v>216</v>
      </c>
      <c r="P19" s="82" t="s">
        <v>217</v>
      </c>
      <c r="Q19" s="82" t="s">
        <v>217</v>
      </c>
      <c r="R19" s="33">
        <f>Q19/O19</f>
        <v>0.99999355129941314</v>
      </c>
    </row>
    <row r="20" spans="1:19" ht="45.75" thickBot="1">
      <c r="A20" s="212"/>
      <c r="B20" s="26" t="s">
        <v>21</v>
      </c>
      <c r="C20" s="34">
        <v>0</v>
      </c>
      <c r="D20" s="34">
        <v>0</v>
      </c>
      <c r="E20" s="34">
        <v>0</v>
      </c>
      <c r="F20" s="35">
        <v>0</v>
      </c>
      <c r="G20" s="34">
        <v>1550.7</v>
      </c>
      <c r="H20" s="34">
        <v>0</v>
      </c>
      <c r="I20" s="34">
        <v>0</v>
      </c>
      <c r="J20" s="35">
        <v>0</v>
      </c>
      <c r="K20" s="83" t="s">
        <v>216</v>
      </c>
      <c r="L20" s="83" t="s">
        <v>217</v>
      </c>
      <c r="M20" s="83" t="s">
        <v>217</v>
      </c>
      <c r="N20" s="33">
        <f t="shared" ref="N20" si="4">M20/K20</f>
        <v>0.99999355129941314</v>
      </c>
      <c r="O20" s="83" t="s">
        <v>216</v>
      </c>
      <c r="P20" s="83" t="s">
        <v>217</v>
      </c>
      <c r="Q20" s="83" t="s">
        <v>217</v>
      </c>
      <c r="R20" s="33">
        <f t="shared" ref="R20" si="5">Q20/O20</f>
        <v>0.99999355129941314</v>
      </c>
    </row>
    <row r="21" spans="1:19" ht="30.75" thickBot="1">
      <c r="A21" s="212"/>
      <c r="B21" s="26" t="s">
        <v>9</v>
      </c>
      <c r="C21" s="34">
        <v>0</v>
      </c>
      <c r="D21" s="34">
        <v>0</v>
      </c>
      <c r="E21" s="34">
        <v>0</v>
      </c>
      <c r="F21" s="35">
        <v>0</v>
      </c>
      <c r="G21" s="34">
        <v>0</v>
      </c>
      <c r="H21" s="34">
        <v>0</v>
      </c>
      <c r="I21" s="34">
        <v>0</v>
      </c>
      <c r="J21" s="35">
        <v>0</v>
      </c>
      <c r="K21" s="83" t="s">
        <v>103</v>
      </c>
      <c r="L21" s="83" t="s">
        <v>103</v>
      </c>
      <c r="M21" s="83" t="s">
        <v>103</v>
      </c>
      <c r="N21" s="33">
        <v>0</v>
      </c>
      <c r="O21" s="83" t="s">
        <v>103</v>
      </c>
      <c r="P21" s="83" t="s">
        <v>103</v>
      </c>
      <c r="Q21" s="83" t="s">
        <v>103</v>
      </c>
      <c r="R21" s="33">
        <v>0</v>
      </c>
    </row>
    <row r="22" spans="1:19" ht="30.75" thickBot="1">
      <c r="A22" s="212"/>
      <c r="B22" s="26" t="s">
        <v>10</v>
      </c>
      <c r="C22" s="34">
        <v>0</v>
      </c>
      <c r="D22" s="34">
        <v>0</v>
      </c>
      <c r="E22" s="34">
        <v>0</v>
      </c>
      <c r="F22" s="35">
        <v>0</v>
      </c>
      <c r="G22" s="34">
        <v>0</v>
      </c>
      <c r="H22" s="34">
        <v>0</v>
      </c>
      <c r="I22" s="34">
        <v>0</v>
      </c>
      <c r="J22" s="35">
        <v>0</v>
      </c>
      <c r="K22" s="83" t="s">
        <v>103</v>
      </c>
      <c r="L22" s="83" t="s">
        <v>103</v>
      </c>
      <c r="M22" s="83" t="s">
        <v>103</v>
      </c>
      <c r="N22" s="33">
        <v>0</v>
      </c>
      <c r="O22" s="83" t="s">
        <v>103</v>
      </c>
      <c r="P22" s="83" t="s">
        <v>103</v>
      </c>
      <c r="Q22" s="83" t="s">
        <v>103</v>
      </c>
      <c r="R22" s="33">
        <v>0</v>
      </c>
    </row>
    <row r="23" spans="1:19" ht="15.75" thickBot="1">
      <c r="A23" s="213"/>
      <c r="B23" s="28" t="s">
        <v>11</v>
      </c>
      <c r="C23" s="36">
        <v>0</v>
      </c>
      <c r="D23" s="36">
        <v>0</v>
      </c>
      <c r="E23" s="36">
        <v>0</v>
      </c>
      <c r="F23" s="37">
        <v>0</v>
      </c>
      <c r="G23" s="36">
        <v>0</v>
      </c>
      <c r="H23" s="36">
        <v>0</v>
      </c>
      <c r="I23" s="36">
        <v>0</v>
      </c>
      <c r="J23" s="37">
        <v>0</v>
      </c>
      <c r="K23" s="84" t="s">
        <v>103</v>
      </c>
      <c r="L23" s="84" t="s">
        <v>103</v>
      </c>
      <c r="M23" s="84" t="s">
        <v>103</v>
      </c>
      <c r="N23" s="33">
        <v>0</v>
      </c>
      <c r="O23" s="84" t="s">
        <v>103</v>
      </c>
      <c r="P23" s="84" t="s">
        <v>103</v>
      </c>
      <c r="Q23" s="84" t="s">
        <v>103</v>
      </c>
      <c r="R23" s="33">
        <v>0</v>
      </c>
    </row>
    <row r="24" spans="1:19" ht="15.75" thickBot="1">
      <c r="A24" s="176" t="s">
        <v>56</v>
      </c>
      <c r="B24" s="23" t="s">
        <v>8</v>
      </c>
      <c r="C24" s="29">
        <f>C25+C27</f>
        <v>68638.34</v>
      </c>
      <c r="D24" s="29">
        <v>0</v>
      </c>
      <c r="E24" s="29">
        <v>0</v>
      </c>
      <c r="F24" s="68">
        <v>0</v>
      </c>
      <c r="G24" s="29">
        <v>76883.23</v>
      </c>
      <c r="H24" s="38">
        <v>0</v>
      </c>
      <c r="I24" s="39">
        <v>0</v>
      </c>
      <c r="J24" s="68">
        <f t="shared" si="0"/>
        <v>0</v>
      </c>
      <c r="K24" s="76" t="s">
        <v>218</v>
      </c>
      <c r="L24" s="76" t="s">
        <v>103</v>
      </c>
      <c r="M24" s="76" t="s">
        <v>103</v>
      </c>
      <c r="N24" s="33">
        <v>0</v>
      </c>
      <c r="O24" s="76" t="s">
        <v>218</v>
      </c>
      <c r="P24" s="76" t="s">
        <v>103</v>
      </c>
      <c r="Q24" s="76" t="s">
        <v>103</v>
      </c>
      <c r="R24" s="33">
        <v>0</v>
      </c>
    </row>
    <row r="25" spans="1:19" ht="45.75" thickBot="1">
      <c r="A25" s="176"/>
      <c r="B25" s="24" t="s">
        <v>21</v>
      </c>
      <c r="C25" s="29">
        <v>4053.5</v>
      </c>
      <c r="D25" s="29">
        <v>0</v>
      </c>
      <c r="E25" s="29">
        <v>0</v>
      </c>
      <c r="F25" s="68">
        <v>0</v>
      </c>
      <c r="G25" s="29">
        <v>12298.4</v>
      </c>
      <c r="H25" s="40">
        <v>0</v>
      </c>
      <c r="I25" s="41">
        <v>0</v>
      </c>
      <c r="J25" s="68">
        <f t="shared" si="0"/>
        <v>0</v>
      </c>
      <c r="K25" s="76" t="s">
        <v>226</v>
      </c>
      <c r="L25" s="76" t="s">
        <v>103</v>
      </c>
      <c r="M25" s="76" t="s">
        <v>103</v>
      </c>
      <c r="N25" s="33">
        <v>0</v>
      </c>
      <c r="O25" s="76" t="s">
        <v>226</v>
      </c>
      <c r="P25" s="76" t="s">
        <v>103</v>
      </c>
      <c r="Q25" s="76" t="s">
        <v>103</v>
      </c>
      <c r="R25" s="33">
        <v>0</v>
      </c>
    </row>
    <row r="26" spans="1:19" ht="30.75" thickBot="1">
      <c r="A26" s="176"/>
      <c r="B26" s="24" t="s">
        <v>9</v>
      </c>
      <c r="C26" s="29">
        <v>0</v>
      </c>
      <c r="D26" s="29">
        <v>0</v>
      </c>
      <c r="E26" s="29">
        <v>0</v>
      </c>
      <c r="F26" s="68">
        <v>0</v>
      </c>
      <c r="G26" s="29">
        <v>0</v>
      </c>
      <c r="H26" s="40">
        <v>0</v>
      </c>
      <c r="I26" s="41">
        <v>0</v>
      </c>
      <c r="J26" s="68">
        <v>0</v>
      </c>
      <c r="K26" s="76" t="s">
        <v>103</v>
      </c>
      <c r="L26" s="76" t="s">
        <v>103</v>
      </c>
      <c r="M26" s="76" t="s">
        <v>103</v>
      </c>
      <c r="N26" s="33">
        <v>0</v>
      </c>
      <c r="O26" s="76" t="s">
        <v>103</v>
      </c>
      <c r="P26" s="76" t="s">
        <v>103</v>
      </c>
      <c r="Q26" s="76" t="s">
        <v>103</v>
      </c>
      <c r="R26" s="33">
        <v>0</v>
      </c>
    </row>
    <row r="27" spans="1:19" ht="30.75" thickBot="1">
      <c r="A27" s="176"/>
      <c r="B27" s="24" t="s">
        <v>10</v>
      </c>
      <c r="C27" s="29">
        <v>64584.84</v>
      </c>
      <c r="D27" s="29">
        <v>0</v>
      </c>
      <c r="E27" s="29">
        <v>0</v>
      </c>
      <c r="F27" s="68">
        <v>0</v>
      </c>
      <c r="G27" s="29">
        <v>64584.84</v>
      </c>
      <c r="H27" s="40">
        <v>0</v>
      </c>
      <c r="I27" s="41">
        <v>0</v>
      </c>
      <c r="J27" s="68">
        <f t="shared" si="0"/>
        <v>0</v>
      </c>
      <c r="K27" s="76" t="s">
        <v>227</v>
      </c>
      <c r="L27" s="76" t="s">
        <v>103</v>
      </c>
      <c r="M27" s="76" t="s">
        <v>103</v>
      </c>
      <c r="N27" s="33">
        <v>0</v>
      </c>
      <c r="O27" s="76" t="s">
        <v>227</v>
      </c>
      <c r="P27" s="76" t="s">
        <v>103</v>
      </c>
      <c r="Q27" s="76" t="s">
        <v>103</v>
      </c>
      <c r="R27" s="33">
        <v>0</v>
      </c>
    </row>
    <row r="28" spans="1:19" ht="15.75" thickBot="1">
      <c r="A28" s="177"/>
      <c r="B28" s="24" t="s">
        <v>11</v>
      </c>
      <c r="C28" s="29">
        <v>0</v>
      </c>
      <c r="D28" s="29">
        <v>0</v>
      </c>
      <c r="E28" s="29">
        <v>0</v>
      </c>
      <c r="F28" s="68">
        <v>0</v>
      </c>
      <c r="G28" s="29">
        <v>0</v>
      </c>
      <c r="H28" s="40">
        <v>0</v>
      </c>
      <c r="I28" s="41">
        <v>0</v>
      </c>
      <c r="J28" s="68">
        <v>0</v>
      </c>
      <c r="K28" s="76" t="s">
        <v>103</v>
      </c>
      <c r="L28" s="76" t="s">
        <v>103</v>
      </c>
      <c r="M28" s="76" t="s">
        <v>103</v>
      </c>
      <c r="N28" s="33">
        <v>0</v>
      </c>
      <c r="O28" s="76" t="s">
        <v>103</v>
      </c>
      <c r="P28" s="76" t="s">
        <v>103</v>
      </c>
      <c r="Q28" s="76" t="s">
        <v>103</v>
      </c>
      <c r="R28" s="33">
        <v>0</v>
      </c>
    </row>
    <row r="29" spans="1:19" ht="15.75" thickBot="1">
      <c r="A29" s="190" t="s">
        <v>58</v>
      </c>
      <c r="B29" s="23" t="s">
        <v>8</v>
      </c>
      <c r="C29" s="29">
        <f>C30+C32</f>
        <v>68638.34</v>
      </c>
      <c r="D29" s="29">
        <v>0</v>
      </c>
      <c r="E29" s="29">
        <v>0</v>
      </c>
      <c r="F29" s="68">
        <v>0</v>
      </c>
      <c r="G29" s="29">
        <f>G34+G39</f>
        <v>76883.240000000005</v>
      </c>
      <c r="H29" s="40">
        <v>0</v>
      </c>
      <c r="I29" s="41">
        <v>0</v>
      </c>
      <c r="J29" s="68">
        <f t="shared" si="0"/>
        <v>0</v>
      </c>
      <c r="K29" s="76" t="s">
        <v>218</v>
      </c>
      <c r="L29" s="76" t="s">
        <v>103</v>
      </c>
      <c r="M29" s="76" t="s">
        <v>103</v>
      </c>
      <c r="N29" s="33">
        <v>0</v>
      </c>
      <c r="O29" s="76" t="s">
        <v>218</v>
      </c>
      <c r="P29" s="76" t="s">
        <v>103</v>
      </c>
      <c r="Q29" s="76" t="s">
        <v>103</v>
      </c>
      <c r="R29" s="33">
        <v>0</v>
      </c>
    </row>
    <row r="30" spans="1:19" ht="45.75" thickBot="1">
      <c r="A30" s="176"/>
      <c r="B30" s="24" t="s">
        <v>21</v>
      </c>
      <c r="C30" s="29">
        <v>4053.5</v>
      </c>
      <c r="D30" s="29">
        <v>0</v>
      </c>
      <c r="E30" s="29">
        <v>0</v>
      </c>
      <c r="F30" s="68">
        <v>0</v>
      </c>
      <c r="G30" s="29">
        <f>G35+G40</f>
        <v>12298.4</v>
      </c>
      <c r="H30" s="40">
        <v>0</v>
      </c>
      <c r="I30" s="40">
        <v>0</v>
      </c>
      <c r="J30" s="121">
        <f t="shared" si="0"/>
        <v>0</v>
      </c>
      <c r="K30" s="76" t="s">
        <v>226</v>
      </c>
      <c r="L30" s="76" t="s">
        <v>103</v>
      </c>
      <c r="M30" s="76" t="s">
        <v>103</v>
      </c>
      <c r="N30" s="33">
        <v>0</v>
      </c>
      <c r="O30" s="76" t="s">
        <v>226</v>
      </c>
      <c r="P30" s="76" t="s">
        <v>103</v>
      </c>
      <c r="Q30" s="76" t="s">
        <v>103</v>
      </c>
      <c r="R30" s="33">
        <v>0</v>
      </c>
    </row>
    <row r="31" spans="1:19" ht="30.75" thickBot="1">
      <c r="A31" s="176"/>
      <c r="B31" s="24" t="s">
        <v>9</v>
      </c>
      <c r="C31" s="29">
        <v>0</v>
      </c>
      <c r="D31" s="29">
        <v>0</v>
      </c>
      <c r="E31" s="29">
        <v>0</v>
      </c>
      <c r="F31" s="68">
        <v>0</v>
      </c>
      <c r="G31" s="29">
        <v>0</v>
      </c>
      <c r="H31" s="40">
        <v>0</v>
      </c>
      <c r="I31" s="40">
        <v>0</v>
      </c>
      <c r="J31" s="122">
        <v>0</v>
      </c>
      <c r="K31" s="76" t="s">
        <v>103</v>
      </c>
      <c r="L31" s="76" t="s">
        <v>103</v>
      </c>
      <c r="M31" s="76" t="s">
        <v>103</v>
      </c>
      <c r="N31" s="33">
        <v>0</v>
      </c>
      <c r="O31" s="76" t="s">
        <v>103</v>
      </c>
      <c r="P31" s="76" t="s">
        <v>103</v>
      </c>
      <c r="Q31" s="76" t="s">
        <v>103</v>
      </c>
      <c r="R31" s="33">
        <v>0</v>
      </c>
    </row>
    <row r="32" spans="1:19" ht="30.75" thickBot="1">
      <c r="A32" s="176"/>
      <c r="B32" s="24" t="s">
        <v>10</v>
      </c>
      <c r="C32" s="29">
        <v>64584.84</v>
      </c>
      <c r="D32" s="29">
        <v>0</v>
      </c>
      <c r="E32" s="29">
        <v>0</v>
      </c>
      <c r="F32" s="68">
        <v>0</v>
      </c>
      <c r="G32" s="29">
        <f>G37+G42</f>
        <v>64584.84</v>
      </c>
      <c r="H32" s="40">
        <v>0</v>
      </c>
      <c r="I32" s="40">
        <v>0</v>
      </c>
      <c r="J32" s="122">
        <f t="shared" si="0"/>
        <v>0</v>
      </c>
      <c r="K32" s="76" t="s">
        <v>227</v>
      </c>
      <c r="L32" s="76" t="s">
        <v>103</v>
      </c>
      <c r="M32" s="76" t="s">
        <v>103</v>
      </c>
      <c r="N32" s="33">
        <v>0</v>
      </c>
      <c r="O32" s="76" t="s">
        <v>227</v>
      </c>
      <c r="P32" s="76" t="s">
        <v>103</v>
      </c>
      <c r="Q32" s="76" t="s">
        <v>103</v>
      </c>
      <c r="R32" s="33">
        <v>0</v>
      </c>
      <c r="S32" s="90"/>
    </row>
    <row r="33" spans="1:18" ht="42.75" customHeight="1" thickBot="1">
      <c r="A33" s="177"/>
      <c r="B33" s="24" t="s">
        <v>11</v>
      </c>
      <c r="C33" s="29">
        <v>0</v>
      </c>
      <c r="D33" s="29">
        <v>0</v>
      </c>
      <c r="E33" s="29">
        <v>0</v>
      </c>
      <c r="F33" s="68">
        <v>0</v>
      </c>
      <c r="G33" s="29">
        <v>0</v>
      </c>
      <c r="H33" s="40">
        <v>0</v>
      </c>
      <c r="I33" s="40">
        <v>0</v>
      </c>
      <c r="J33" s="122">
        <v>0</v>
      </c>
      <c r="K33" s="76" t="s">
        <v>103</v>
      </c>
      <c r="L33" s="76" t="s">
        <v>103</v>
      </c>
      <c r="M33" s="76" t="s">
        <v>103</v>
      </c>
      <c r="N33" s="33">
        <v>0</v>
      </c>
      <c r="O33" s="76" t="s">
        <v>103</v>
      </c>
      <c r="P33" s="76" t="s">
        <v>103</v>
      </c>
      <c r="Q33" s="76" t="s">
        <v>103</v>
      </c>
      <c r="R33" s="33">
        <v>0</v>
      </c>
    </row>
    <row r="34" spans="1:18" ht="42.75" customHeight="1" thickBot="1">
      <c r="A34" s="175" t="s">
        <v>107</v>
      </c>
      <c r="B34" s="5" t="s">
        <v>8</v>
      </c>
      <c r="C34" s="43">
        <v>0</v>
      </c>
      <c r="D34" s="43">
        <v>0</v>
      </c>
      <c r="E34" s="43">
        <v>0</v>
      </c>
      <c r="F34" s="105">
        <v>0</v>
      </c>
      <c r="G34" s="43">
        <v>8154</v>
      </c>
      <c r="H34" s="42">
        <v>0</v>
      </c>
      <c r="I34" s="42">
        <v>0</v>
      </c>
      <c r="J34" s="117">
        <v>0</v>
      </c>
      <c r="K34" s="76" t="s">
        <v>229</v>
      </c>
      <c r="L34" s="76" t="s">
        <v>229</v>
      </c>
      <c r="M34" s="76" t="s">
        <v>229</v>
      </c>
      <c r="N34" s="33">
        <v>1</v>
      </c>
      <c r="O34" s="43">
        <v>149732.17000000001</v>
      </c>
      <c r="P34" s="43">
        <f t="shared" ref="P34:Q34" si="6">P35+P37</f>
        <v>149732.16</v>
      </c>
      <c r="Q34" s="43">
        <f t="shared" si="6"/>
        <v>149732.16</v>
      </c>
      <c r="R34" s="105">
        <f>Q34/O34</f>
        <v>0.99999993321408476</v>
      </c>
    </row>
    <row r="35" spans="1:18" ht="48.75" customHeight="1" thickBot="1">
      <c r="A35" s="176"/>
      <c r="B35" s="6" t="s">
        <v>21</v>
      </c>
      <c r="C35" s="43">
        <v>0</v>
      </c>
      <c r="D35" s="43">
        <v>0</v>
      </c>
      <c r="E35" s="43">
        <v>0</v>
      </c>
      <c r="F35" s="105">
        <v>0</v>
      </c>
      <c r="G35" s="43">
        <v>8154</v>
      </c>
      <c r="H35" s="42">
        <v>0</v>
      </c>
      <c r="I35" s="42">
        <v>0</v>
      </c>
      <c r="J35" s="117">
        <v>0</v>
      </c>
      <c r="K35" s="76" t="s">
        <v>230</v>
      </c>
      <c r="L35" s="76" t="s">
        <v>230</v>
      </c>
      <c r="M35" s="76" t="s">
        <v>230</v>
      </c>
      <c r="N35" s="33">
        <v>1</v>
      </c>
      <c r="O35" s="43">
        <v>11815.96</v>
      </c>
      <c r="P35" s="43">
        <v>11815.95</v>
      </c>
      <c r="Q35" s="43">
        <v>11815.95</v>
      </c>
      <c r="R35" s="105">
        <f t="shared" ref="R35:R37" si="7">Q35/O35</f>
        <v>0.99999915368704717</v>
      </c>
    </row>
    <row r="36" spans="1:18" ht="42.75" customHeight="1" thickBot="1">
      <c r="A36" s="176"/>
      <c r="B36" s="6" t="s">
        <v>9</v>
      </c>
      <c r="C36" s="43">
        <v>0</v>
      </c>
      <c r="D36" s="43">
        <v>0</v>
      </c>
      <c r="E36" s="43">
        <v>0</v>
      </c>
      <c r="F36" s="105">
        <v>0</v>
      </c>
      <c r="G36" s="43">
        <v>0</v>
      </c>
      <c r="H36" s="42">
        <v>0</v>
      </c>
      <c r="I36" s="42">
        <v>0</v>
      </c>
      <c r="J36" s="117">
        <v>0</v>
      </c>
      <c r="K36" s="76" t="s">
        <v>103</v>
      </c>
      <c r="L36" s="76" t="s">
        <v>103</v>
      </c>
      <c r="M36" s="76" t="s">
        <v>103</v>
      </c>
      <c r="N36" s="33">
        <v>0</v>
      </c>
      <c r="O36" s="43">
        <v>0</v>
      </c>
      <c r="P36" s="43">
        <v>0</v>
      </c>
      <c r="Q36" s="43">
        <v>0</v>
      </c>
      <c r="R36" s="105">
        <v>0</v>
      </c>
    </row>
    <row r="37" spans="1:18" ht="42.75" customHeight="1" thickBot="1">
      <c r="A37" s="176"/>
      <c r="B37" s="6" t="s">
        <v>10</v>
      </c>
      <c r="C37" s="43">
        <v>0</v>
      </c>
      <c r="D37" s="43">
        <v>0</v>
      </c>
      <c r="E37" s="43">
        <v>0</v>
      </c>
      <c r="F37" s="105">
        <v>0</v>
      </c>
      <c r="G37" s="43">
        <v>0</v>
      </c>
      <c r="H37" s="42">
        <v>0</v>
      </c>
      <c r="I37" s="42">
        <v>0</v>
      </c>
      <c r="J37" s="117">
        <v>0</v>
      </c>
      <c r="K37" s="76" t="s">
        <v>228</v>
      </c>
      <c r="L37" s="76" t="s">
        <v>228</v>
      </c>
      <c r="M37" s="76" t="s">
        <v>228</v>
      </c>
      <c r="N37" s="33">
        <v>1</v>
      </c>
      <c r="O37" s="43">
        <v>137916.21</v>
      </c>
      <c r="P37" s="43">
        <v>137916.21</v>
      </c>
      <c r="Q37" s="43">
        <v>137916.21</v>
      </c>
      <c r="R37" s="105">
        <f t="shared" si="7"/>
        <v>1</v>
      </c>
    </row>
    <row r="38" spans="1:18" ht="42.75" customHeight="1" thickBot="1">
      <c r="A38" s="177"/>
      <c r="B38" s="6" t="s">
        <v>11</v>
      </c>
      <c r="C38" s="43">
        <v>0</v>
      </c>
      <c r="D38" s="43">
        <v>0</v>
      </c>
      <c r="E38" s="43">
        <v>0</v>
      </c>
      <c r="F38" s="105">
        <v>0</v>
      </c>
      <c r="G38" s="43">
        <v>0</v>
      </c>
      <c r="H38" s="42">
        <v>0</v>
      </c>
      <c r="I38" s="42">
        <v>0</v>
      </c>
      <c r="J38" s="117">
        <v>0</v>
      </c>
      <c r="K38" s="76" t="s">
        <v>103</v>
      </c>
      <c r="L38" s="76" t="s">
        <v>103</v>
      </c>
      <c r="M38" s="76" t="s">
        <v>103</v>
      </c>
      <c r="N38" s="33">
        <v>0</v>
      </c>
      <c r="O38" s="43">
        <v>0</v>
      </c>
      <c r="P38" s="43">
        <v>0</v>
      </c>
      <c r="Q38" s="43">
        <v>0</v>
      </c>
      <c r="R38" s="105">
        <v>0</v>
      </c>
    </row>
    <row r="39" spans="1:18" ht="15.75" thickBot="1">
      <c r="A39" s="182" t="s">
        <v>57</v>
      </c>
      <c r="B39" s="5" t="s">
        <v>8</v>
      </c>
      <c r="C39" s="43">
        <f>C40+C42</f>
        <v>68638.34</v>
      </c>
      <c r="D39" s="43">
        <v>0</v>
      </c>
      <c r="E39" s="43">
        <v>0</v>
      </c>
      <c r="F39" s="105">
        <v>0</v>
      </c>
      <c r="G39" s="43">
        <v>68729.240000000005</v>
      </c>
      <c r="H39" s="42">
        <v>0</v>
      </c>
      <c r="I39" s="42">
        <v>0</v>
      </c>
      <c r="J39" s="117">
        <f t="shared" si="0"/>
        <v>0</v>
      </c>
      <c r="K39" s="76" t="s">
        <v>218</v>
      </c>
      <c r="L39" s="76" t="s">
        <v>103</v>
      </c>
      <c r="M39" s="76" t="s">
        <v>103</v>
      </c>
      <c r="N39" s="33">
        <v>0</v>
      </c>
      <c r="O39" s="76" t="s">
        <v>218</v>
      </c>
      <c r="P39" s="76" t="s">
        <v>103</v>
      </c>
      <c r="Q39" s="76" t="s">
        <v>103</v>
      </c>
      <c r="R39" s="68">
        <v>0</v>
      </c>
    </row>
    <row r="40" spans="1:18" ht="45.75" thickBot="1">
      <c r="A40" s="169"/>
      <c r="B40" s="6" t="s">
        <v>21</v>
      </c>
      <c r="C40" s="43">
        <v>4053.5</v>
      </c>
      <c r="D40" s="43">
        <v>0</v>
      </c>
      <c r="E40" s="43">
        <v>0</v>
      </c>
      <c r="F40" s="105">
        <v>0</v>
      </c>
      <c r="G40" s="43">
        <v>4144.3999999999996</v>
      </c>
      <c r="H40" s="42">
        <v>0</v>
      </c>
      <c r="I40" s="42">
        <v>0</v>
      </c>
      <c r="J40" s="117">
        <f t="shared" si="0"/>
        <v>0</v>
      </c>
      <c r="K40" s="76" t="s">
        <v>226</v>
      </c>
      <c r="L40" s="76" t="s">
        <v>103</v>
      </c>
      <c r="M40" s="76" t="s">
        <v>103</v>
      </c>
      <c r="N40" s="33">
        <v>0</v>
      </c>
      <c r="O40" s="76" t="s">
        <v>226</v>
      </c>
      <c r="P40" s="76" t="s">
        <v>103</v>
      </c>
      <c r="Q40" s="76" t="s">
        <v>103</v>
      </c>
      <c r="R40" s="68">
        <v>0</v>
      </c>
    </row>
    <row r="41" spans="1:18" ht="30.75" thickBot="1">
      <c r="A41" s="169"/>
      <c r="B41" s="6" t="s">
        <v>9</v>
      </c>
      <c r="C41" s="43">
        <v>0</v>
      </c>
      <c r="D41" s="43">
        <v>0</v>
      </c>
      <c r="E41" s="43">
        <v>0</v>
      </c>
      <c r="F41" s="105">
        <v>0</v>
      </c>
      <c r="G41" s="43">
        <v>0</v>
      </c>
      <c r="H41" s="42">
        <v>0</v>
      </c>
      <c r="I41" s="42">
        <v>0</v>
      </c>
      <c r="J41" s="117">
        <v>0</v>
      </c>
      <c r="K41" s="76" t="s">
        <v>103</v>
      </c>
      <c r="L41" s="76" t="s">
        <v>103</v>
      </c>
      <c r="M41" s="76" t="s">
        <v>103</v>
      </c>
      <c r="N41" s="33">
        <v>0</v>
      </c>
      <c r="O41" s="76" t="s">
        <v>103</v>
      </c>
      <c r="P41" s="76" t="s">
        <v>103</v>
      </c>
      <c r="Q41" s="76" t="s">
        <v>103</v>
      </c>
      <c r="R41" s="68">
        <v>0</v>
      </c>
    </row>
    <row r="42" spans="1:18" ht="30.75" thickBot="1">
      <c r="A42" s="169"/>
      <c r="B42" s="6" t="s">
        <v>10</v>
      </c>
      <c r="C42" s="43">
        <v>64584.84</v>
      </c>
      <c r="D42" s="43">
        <v>0</v>
      </c>
      <c r="E42" s="43">
        <v>0</v>
      </c>
      <c r="F42" s="105">
        <v>0</v>
      </c>
      <c r="G42" s="43">
        <v>64584.84</v>
      </c>
      <c r="H42" s="42">
        <v>0</v>
      </c>
      <c r="I42" s="42">
        <v>0</v>
      </c>
      <c r="J42" s="117">
        <f t="shared" si="0"/>
        <v>0</v>
      </c>
      <c r="K42" s="76" t="s">
        <v>227</v>
      </c>
      <c r="L42" s="76" t="s">
        <v>103</v>
      </c>
      <c r="M42" s="76" t="s">
        <v>103</v>
      </c>
      <c r="N42" s="33">
        <v>0</v>
      </c>
      <c r="O42" s="76" t="s">
        <v>227</v>
      </c>
      <c r="P42" s="76" t="s">
        <v>103</v>
      </c>
      <c r="Q42" s="76" t="s">
        <v>103</v>
      </c>
      <c r="R42" s="68">
        <v>0</v>
      </c>
    </row>
    <row r="43" spans="1:18" ht="15.75" thickBot="1">
      <c r="A43" s="170"/>
      <c r="B43" s="6" t="s">
        <v>11</v>
      </c>
      <c r="C43" s="43">
        <v>0</v>
      </c>
      <c r="D43" s="43">
        <v>0</v>
      </c>
      <c r="E43" s="43">
        <v>0</v>
      </c>
      <c r="F43" s="105">
        <v>0</v>
      </c>
      <c r="G43" s="43">
        <v>0</v>
      </c>
      <c r="H43" s="42">
        <v>0</v>
      </c>
      <c r="I43" s="42">
        <v>0</v>
      </c>
      <c r="J43" s="117">
        <v>0</v>
      </c>
      <c r="K43" s="76" t="s">
        <v>103</v>
      </c>
      <c r="L43" s="76" t="s">
        <v>103</v>
      </c>
      <c r="M43" s="76" t="s">
        <v>103</v>
      </c>
      <c r="N43" s="33">
        <v>0</v>
      </c>
      <c r="O43" s="76" t="s">
        <v>103</v>
      </c>
      <c r="P43" s="76" t="s">
        <v>103</v>
      </c>
      <c r="Q43" s="76" t="s">
        <v>103</v>
      </c>
      <c r="R43" s="68">
        <v>0</v>
      </c>
    </row>
    <row r="44" spans="1:18" ht="26.25" thickBot="1">
      <c r="A44" s="168" t="s">
        <v>12</v>
      </c>
      <c r="B44" s="59" t="s">
        <v>8</v>
      </c>
      <c r="C44" s="60">
        <f t="shared" ref="C44:E47" si="8">C13+C24</f>
        <v>71421.51999999999</v>
      </c>
      <c r="D44" s="60">
        <f t="shared" si="8"/>
        <v>2689.6400000000003</v>
      </c>
      <c r="E44" s="60">
        <f t="shared" si="8"/>
        <v>2689.6400000000003</v>
      </c>
      <c r="F44" s="116">
        <f>E44/C44</f>
        <v>3.7658677664659065E-2</v>
      </c>
      <c r="G44" s="60">
        <f t="shared" ref="G44:I47" si="9">G29+G19+G13</f>
        <v>81217.119999999995</v>
      </c>
      <c r="H44" s="62">
        <f t="shared" si="9"/>
        <v>2689.65</v>
      </c>
      <c r="I44" s="62">
        <f t="shared" si="9"/>
        <v>2689.65</v>
      </c>
      <c r="J44" s="117">
        <f>I44/G44</f>
        <v>3.311678621453211E-2</v>
      </c>
      <c r="K44" s="88">
        <f>K29+K19+K13+K34</f>
        <v>219209.74</v>
      </c>
      <c r="L44" s="88">
        <f>L29+L19+L13+L34</f>
        <v>153972.5</v>
      </c>
      <c r="M44" s="88">
        <f>M29+M19+M13+M34</f>
        <v>153972.5</v>
      </c>
      <c r="N44" s="68">
        <f>M44/K44</f>
        <v>0.70239807774964746</v>
      </c>
      <c r="O44" s="78" t="s">
        <v>287</v>
      </c>
      <c r="P44" s="78">
        <f>P13+P19+P24+P34</f>
        <v>153972.5</v>
      </c>
      <c r="Q44" s="78">
        <f>Q13+Q19+Q24+Q34</f>
        <v>153972.5</v>
      </c>
      <c r="R44" s="116">
        <f>Q44/O44</f>
        <v>0.70239804570736475</v>
      </c>
    </row>
    <row r="45" spans="1:18" ht="45.75" thickBot="1">
      <c r="A45" s="169"/>
      <c r="B45" s="6" t="s">
        <v>21</v>
      </c>
      <c r="C45" s="43">
        <f t="shared" si="8"/>
        <v>4442.8999999999996</v>
      </c>
      <c r="D45" s="43">
        <f t="shared" si="8"/>
        <v>295.86</v>
      </c>
      <c r="E45" s="43">
        <f t="shared" si="8"/>
        <v>295.86</v>
      </c>
      <c r="F45" s="105">
        <f t="shared" ref="F45:F47" si="10">E45/C45</f>
        <v>6.6591640595106805E-2</v>
      </c>
      <c r="G45" s="43">
        <f t="shared" si="9"/>
        <v>14238.5</v>
      </c>
      <c r="H45" s="43">
        <f t="shared" si="9"/>
        <v>295.86</v>
      </c>
      <c r="I45" s="43">
        <f t="shared" si="9"/>
        <v>295.86</v>
      </c>
      <c r="J45" s="105">
        <f t="shared" si="0"/>
        <v>2.0778874179162132E-2</v>
      </c>
      <c r="K45" s="88">
        <f t="shared" ref="K45:M48" si="11">K30+K20+K14+K35</f>
        <v>14314.919999999998</v>
      </c>
      <c r="L45" s="88">
        <f t="shared" si="11"/>
        <v>13662.509999999998</v>
      </c>
      <c r="M45" s="88">
        <f t="shared" si="11"/>
        <v>13662.509999999998</v>
      </c>
      <c r="N45" s="68">
        <f t="shared" ref="N45:N47" si="12">M45/K45</f>
        <v>0.95442447460411939</v>
      </c>
      <c r="O45" s="77">
        <f>O14+O20+O25+O35</f>
        <v>14314.919999999998</v>
      </c>
      <c r="P45" s="77">
        <f t="shared" ref="P45:Q45" si="13">P14+P20+P25+P35</f>
        <v>13662.5</v>
      </c>
      <c r="Q45" s="77">
        <f t="shared" si="13"/>
        <v>13662.5</v>
      </c>
      <c r="R45" s="105">
        <f t="shared" ref="R45:R47" si="14">Q45/O45</f>
        <v>0.95442377603227968</v>
      </c>
    </row>
    <row r="46" spans="1:18" ht="30.75" thickBot="1">
      <c r="A46" s="169"/>
      <c r="B46" s="6" t="s">
        <v>9</v>
      </c>
      <c r="C46" s="43">
        <f t="shared" si="8"/>
        <v>260.61</v>
      </c>
      <c r="D46" s="43">
        <f t="shared" si="8"/>
        <v>260.61</v>
      </c>
      <c r="E46" s="43">
        <f t="shared" si="8"/>
        <v>260.61</v>
      </c>
      <c r="F46" s="105">
        <f t="shared" si="10"/>
        <v>1</v>
      </c>
      <c r="G46" s="43">
        <f t="shared" si="9"/>
        <v>260.61</v>
      </c>
      <c r="H46" s="43">
        <f t="shared" si="9"/>
        <v>260.61</v>
      </c>
      <c r="I46" s="43">
        <f t="shared" si="9"/>
        <v>260.61</v>
      </c>
      <c r="J46" s="105">
        <f t="shared" si="0"/>
        <v>1</v>
      </c>
      <c r="K46" s="88">
        <f t="shared" si="11"/>
        <v>260.61</v>
      </c>
      <c r="L46" s="88">
        <f t="shared" si="11"/>
        <v>260.61</v>
      </c>
      <c r="M46" s="88">
        <f t="shared" si="11"/>
        <v>260.61</v>
      </c>
      <c r="N46" s="68">
        <f t="shared" si="12"/>
        <v>1</v>
      </c>
      <c r="O46" s="77">
        <f t="shared" ref="O46:Q48" si="15">O15+O21+O26+O36</f>
        <v>260.61</v>
      </c>
      <c r="P46" s="77">
        <f t="shared" si="15"/>
        <v>260.61</v>
      </c>
      <c r="Q46" s="77">
        <f t="shared" si="15"/>
        <v>260.61</v>
      </c>
      <c r="R46" s="105">
        <f t="shared" si="14"/>
        <v>1</v>
      </c>
    </row>
    <row r="47" spans="1:18" ht="30.75" thickBot="1">
      <c r="A47" s="169"/>
      <c r="B47" s="6" t="s">
        <v>10</v>
      </c>
      <c r="C47" s="43">
        <f t="shared" si="8"/>
        <v>66718.009999999995</v>
      </c>
      <c r="D47" s="43">
        <f t="shared" si="8"/>
        <v>2133.17</v>
      </c>
      <c r="E47" s="43">
        <f t="shared" si="8"/>
        <v>2133.17</v>
      </c>
      <c r="F47" s="105">
        <f t="shared" si="10"/>
        <v>3.1972926051001826E-2</v>
      </c>
      <c r="G47" s="43">
        <f t="shared" si="9"/>
        <v>66718.01999999999</v>
      </c>
      <c r="H47" s="43">
        <f t="shared" si="9"/>
        <v>2133.1799999999998</v>
      </c>
      <c r="I47" s="43">
        <f t="shared" si="9"/>
        <v>2133.1799999999998</v>
      </c>
      <c r="J47" s="105">
        <f t="shared" si="0"/>
        <v>3.1973071143298323E-2</v>
      </c>
      <c r="K47" s="88">
        <f t="shared" si="11"/>
        <v>204634.22999999998</v>
      </c>
      <c r="L47" s="88">
        <f t="shared" si="11"/>
        <v>140049.38999999998</v>
      </c>
      <c r="M47" s="88">
        <f t="shared" si="11"/>
        <v>140049.38999999998</v>
      </c>
      <c r="N47" s="68">
        <f t="shared" si="12"/>
        <v>0.68438887277069915</v>
      </c>
      <c r="O47" s="77">
        <f t="shared" si="15"/>
        <v>204634.22999999998</v>
      </c>
      <c r="P47" s="77">
        <f t="shared" si="15"/>
        <v>140049.38999999998</v>
      </c>
      <c r="Q47" s="77">
        <f t="shared" si="15"/>
        <v>140049.38999999998</v>
      </c>
      <c r="R47" s="105">
        <f t="shared" si="14"/>
        <v>0.68438887277069915</v>
      </c>
    </row>
    <row r="48" spans="1:18" ht="15.75" thickBot="1">
      <c r="A48" s="170"/>
      <c r="B48" s="6" t="s">
        <v>11</v>
      </c>
      <c r="C48" s="43">
        <v>0</v>
      </c>
      <c r="D48" s="43">
        <v>0</v>
      </c>
      <c r="E48" s="43">
        <v>0</v>
      </c>
      <c r="F48" s="105">
        <v>0</v>
      </c>
      <c r="G48" s="43">
        <v>0</v>
      </c>
      <c r="H48" s="43">
        <v>0</v>
      </c>
      <c r="I48" s="43">
        <v>0</v>
      </c>
      <c r="J48" s="105">
        <v>0</v>
      </c>
      <c r="K48" s="88">
        <f t="shared" si="11"/>
        <v>0</v>
      </c>
      <c r="L48" s="88">
        <f t="shared" si="11"/>
        <v>0</v>
      </c>
      <c r="M48" s="88">
        <f t="shared" si="11"/>
        <v>0</v>
      </c>
      <c r="N48" s="68">
        <v>0</v>
      </c>
      <c r="O48" s="130">
        <f t="shared" si="15"/>
        <v>0</v>
      </c>
      <c r="P48" s="130">
        <f t="shared" si="15"/>
        <v>0</v>
      </c>
      <c r="Q48" s="130">
        <f t="shared" si="15"/>
        <v>0</v>
      </c>
      <c r="R48" s="118">
        <v>0</v>
      </c>
    </row>
    <row r="50" spans="1:2">
      <c r="A50" s="18" t="s">
        <v>90</v>
      </c>
      <c r="B50" s="19" t="s">
        <v>290</v>
      </c>
    </row>
  </sheetData>
  <mergeCells count="28">
    <mergeCell ref="K8:N8"/>
    <mergeCell ref="L9:L10"/>
    <mergeCell ref="M9:M10"/>
    <mergeCell ref="N9:N10"/>
    <mergeCell ref="A12:R12"/>
    <mergeCell ref="A39:A43"/>
    <mergeCell ref="A44:A48"/>
    <mergeCell ref="P9:P10"/>
    <mergeCell ref="Q9:Q10"/>
    <mergeCell ref="A18:R18"/>
    <mergeCell ref="A19:A23"/>
    <mergeCell ref="A34:A38"/>
    <mergeCell ref="A5:R5"/>
    <mergeCell ref="R9:R10"/>
    <mergeCell ref="A13:A17"/>
    <mergeCell ref="A24:A28"/>
    <mergeCell ref="A29:A33"/>
    <mergeCell ref="D9:D10"/>
    <mergeCell ref="E9:E10"/>
    <mergeCell ref="F9:F10"/>
    <mergeCell ref="H9:H10"/>
    <mergeCell ref="I9:I10"/>
    <mergeCell ref="J9:J10"/>
    <mergeCell ref="A8:A10"/>
    <mergeCell ref="B8:B10"/>
    <mergeCell ref="C8:F8"/>
    <mergeCell ref="G8:J8"/>
    <mergeCell ref="O8:R8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R33"/>
  <sheetViews>
    <sheetView topLeftCell="A22" workbookViewId="0">
      <selection activeCell="M55" sqref="M55"/>
    </sheetView>
  </sheetViews>
  <sheetFormatPr defaultRowHeight="15"/>
  <cols>
    <col min="1" max="1" width="16.85546875" customWidth="1"/>
    <col min="2" max="2" width="29.42578125" customWidth="1"/>
    <col min="6" max="6" width="10" bestFit="1" customWidth="1"/>
    <col min="18" max="18" width="10" bestFit="1" customWidth="1"/>
  </cols>
  <sheetData>
    <row r="3" spans="1:18">
      <c r="R3" s="1" t="s">
        <v>282</v>
      </c>
    </row>
    <row r="5" spans="1:18" ht="43.5" customHeight="1">
      <c r="A5" s="174" t="s">
        <v>72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</row>
    <row r="7" spans="1:18" ht="15.75" thickBot="1"/>
    <row r="8" spans="1:18" ht="16.5" customHeight="1" thickBot="1">
      <c r="A8" s="171" t="s">
        <v>0</v>
      </c>
      <c r="B8" s="171" t="s">
        <v>1</v>
      </c>
      <c r="C8" s="179" t="s">
        <v>22</v>
      </c>
      <c r="D8" s="180"/>
      <c r="E8" s="180"/>
      <c r="F8" s="181"/>
      <c r="G8" s="179" t="s">
        <v>94</v>
      </c>
      <c r="H8" s="180"/>
      <c r="I8" s="180"/>
      <c r="J8" s="181"/>
      <c r="K8" s="151" t="s">
        <v>119</v>
      </c>
      <c r="L8" s="152"/>
      <c r="M8" s="152"/>
      <c r="N8" s="153"/>
      <c r="O8" s="179" t="s">
        <v>281</v>
      </c>
      <c r="P8" s="180"/>
      <c r="Q8" s="180"/>
      <c r="R8" s="181"/>
    </row>
    <row r="9" spans="1:18" ht="67.5" customHeight="1">
      <c r="A9" s="178"/>
      <c r="B9" s="178"/>
      <c r="C9" s="2" t="s">
        <v>2</v>
      </c>
      <c r="D9" s="171" t="s">
        <v>3</v>
      </c>
      <c r="E9" s="171" t="s">
        <v>4</v>
      </c>
      <c r="F9" s="171" t="s">
        <v>5</v>
      </c>
      <c r="G9" s="2" t="s">
        <v>2</v>
      </c>
      <c r="H9" s="171" t="s">
        <v>3</v>
      </c>
      <c r="I9" s="171" t="s">
        <v>4</v>
      </c>
      <c r="J9" s="171" t="s">
        <v>5</v>
      </c>
      <c r="K9" s="2" t="s">
        <v>2</v>
      </c>
      <c r="L9" s="171" t="s">
        <v>3</v>
      </c>
      <c r="M9" s="171" t="s">
        <v>4</v>
      </c>
      <c r="N9" s="171" t="s">
        <v>5</v>
      </c>
      <c r="O9" s="2" t="s">
        <v>2</v>
      </c>
      <c r="P9" s="171" t="s">
        <v>3</v>
      </c>
      <c r="Q9" s="171" t="s">
        <v>4</v>
      </c>
      <c r="R9" s="171" t="s">
        <v>6</v>
      </c>
    </row>
    <row r="10" spans="1:18" ht="64.5" thickBot="1">
      <c r="A10" s="172"/>
      <c r="B10" s="172"/>
      <c r="C10" s="3" t="s">
        <v>25</v>
      </c>
      <c r="D10" s="172"/>
      <c r="E10" s="172"/>
      <c r="F10" s="172"/>
      <c r="G10" s="3" t="s">
        <v>25</v>
      </c>
      <c r="H10" s="172"/>
      <c r="I10" s="172"/>
      <c r="J10" s="172"/>
      <c r="K10" s="3" t="s">
        <v>26</v>
      </c>
      <c r="L10" s="172"/>
      <c r="M10" s="172"/>
      <c r="N10" s="172"/>
      <c r="O10" s="3" t="s">
        <v>7</v>
      </c>
      <c r="P10" s="172"/>
      <c r="Q10" s="172"/>
      <c r="R10" s="172"/>
    </row>
    <row r="11" spans="1:18" ht="15.75" thickBot="1">
      <c r="A11" s="7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  <c r="M11" s="3">
        <v>13</v>
      </c>
      <c r="N11" s="3">
        <v>14</v>
      </c>
      <c r="O11" s="3">
        <v>15</v>
      </c>
      <c r="P11" s="3">
        <v>16</v>
      </c>
      <c r="Q11" s="3">
        <v>17</v>
      </c>
      <c r="R11" s="3">
        <v>18</v>
      </c>
    </row>
    <row r="12" spans="1:18" ht="15.75" customHeight="1" thickBot="1">
      <c r="A12" s="168" t="s">
        <v>56</v>
      </c>
      <c r="B12" s="5" t="s">
        <v>8</v>
      </c>
      <c r="C12" s="43">
        <f>C13+C16</f>
        <v>204110.46</v>
      </c>
      <c r="D12" s="43">
        <v>248.1</v>
      </c>
      <c r="E12" s="43">
        <v>248.1</v>
      </c>
      <c r="F12" s="105">
        <f>E12/C12</f>
        <v>1.2155183031776029E-3</v>
      </c>
      <c r="G12" s="29">
        <v>191359.46</v>
      </c>
      <c r="H12" s="29">
        <v>416.8</v>
      </c>
      <c r="I12" s="29">
        <v>416.8</v>
      </c>
      <c r="J12" s="68">
        <f>I12/G12</f>
        <v>2.1780997918785933E-3</v>
      </c>
      <c r="K12" s="76" t="s">
        <v>206</v>
      </c>
      <c r="L12" s="76" t="s">
        <v>207</v>
      </c>
      <c r="M12" s="76" t="s">
        <v>207</v>
      </c>
      <c r="N12" s="68">
        <f>M12/K12</f>
        <v>2.1780997918785933E-3</v>
      </c>
      <c r="O12" s="77" t="s">
        <v>285</v>
      </c>
      <c r="P12" s="77" t="s">
        <v>286</v>
      </c>
      <c r="Q12" s="77" t="s">
        <v>286</v>
      </c>
      <c r="R12" s="105">
        <f>Q12/O12</f>
        <v>0.34592423286199192</v>
      </c>
    </row>
    <row r="13" spans="1:18" ht="51" customHeight="1" thickBot="1">
      <c r="A13" s="169"/>
      <c r="B13" s="6" t="s">
        <v>21</v>
      </c>
      <c r="C13" s="43">
        <v>12751</v>
      </c>
      <c r="D13" s="43">
        <v>0</v>
      </c>
      <c r="E13" s="43">
        <v>0</v>
      </c>
      <c r="F13" s="105">
        <f t="shared" ref="F13" si="0">E13/C13*100</f>
        <v>0</v>
      </c>
      <c r="G13" s="29">
        <v>148513.22</v>
      </c>
      <c r="H13" s="29">
        <v>416.8</v>
      </c>
      <c r="I13" s="29">
        <v>416.8</v>
      </c>
      <c r="J13" s="68">
        <f t="shared" ref="J13" si="1">I13/G13</f>
        <v>2.8064841634973642E-3</v>
      </c>
      <c r="K13" s="76" t="s">
        <v>206</v>
      </c>
      <c r="L13" s="76" t="s">
        <v>207</v>
      </c>
      <c r="M13" s="76" t="s">
        <v>207</v>
      </c>
      <c r="N13" s="68">
        <f>M13/K13</f>
        <v>2.1780997918785933E-3</v>
      </c>
      <c r="O13" s="77" t="s">
        <v>285</v>
      </c>
      <c r="P13" s="77" t="s">
        <v>286</v>
      </c>
      <c r="Q13" s="77" t="s">
        <v>286</v>
      </c>
      <c r="R13" s="105">
        <f t="shared" ref="R13" si="2">Q13/O13</f>
        <v>0.34592423286199192</v>
      </c>
    </row>
    <row r="14" spans="1:18" ht="32.25" customHeight="1" thickBot="1">
      <c r="A14" s="169"/>
      <c r="B14" s="6" t="s">
        <v>9</v>
      </c>
      <c r="C14" s="43">
        <v>0</v>
      </c>
      <c r="D14" s="43">
        <v>0</v>
      </c>
      <c r="E14" s="43">
        <v>0</v>
      </c>
      <c r="F14" s="105">
        <v>0</v>
      </c>
      <c r="G14" s="29">
        <v>0</v>
      </c>
      <c r="H14" s="29">
        <v>0</v>
      </c>
      <c r="I14" s="29">
        <v>0</v>
      </c>
      <c r="J14" s="68">
        <v>0</v>
      </c>
      <c r="K14" s="76">
        <v>0</v>
      </c>
      <c r="L14" s="76" t="s">
        <v>103</v>
      </c>
      <c r="M14" s="76" t="s">
        <v>103</v>
      </c>
      <c r="N14" s="68">
        <v>0</v>
      </c>
      <c r="O14" s="77" t="s">
        <v>103</v>
      </c>
      <c r="P14" s="77" t="s">
        <v>103</v>
      </c>
      <c r="Q14" s="77" t="s">
        <v>103</v>
      </c>
      <c r="R14" s="105">
        <v>0</v>
      </c>
    </row>
    <row r="15" spans="1:18" ht="38.25" customHeight="1" thickBot="1">
      <c r="A15" s="169"/>
      <c r="B15" s="6" t="s">
        <v>10</v>
      </c>
      <c r="C15" s="43">
        <v>0</v>
      </c>
      <c r="D15" s="43">
        <v>0</v>
      </c>
      <c r="E15" s="43">
        <v>0</v>
      </c>
      <c r="F15" s="105">
        <v>0</v>
      </c>
      <c r="G15" s="29">
        <v>0</v>
      </c>
      <c r="H15" s="29">
        <v>0</v>
      </c>
      <c r="I15" s="29">
        <v>0</v>
      </c>
      <c r="J15" s="68">
        <v>0</v>
      </c>
      <c r="K15" s="76">
        <v>0</v>
      </c>
      <c r="L15" s="76" t="s">
        <v>103</v>
      </c>
      <c r="M15" s="76" t="s">
        <v>103</v>
      </c>
      <c r="N15" s="68">
        <v>0</v>
      </c>
      <c r="O15" s="77" t="s">
        <v>103</v>
      </c>
      <c r="P15" s="77" t="s">
        <v>103</v>
      </c>
      <c r="Q15" s="77" t="s">
        <v>103</v>
      </c>
      <c r="R15" s="105">
        <v>0</v>
      </c>
    </row>
    <row r="16" spans="1:18" ht="20.25" customHeight="1" thickBot="1">
      <c r="A16" s="170"/>
      <c r="B16" s="6" t="s">
        <v>11</v>
      </c>
      <c r="C16" s="43">
        <v>191359.46</v>
      </c>
      <c r="D16" s="43">
        <v>248.1</v>
      </c>
      <c r="E16" s="43">
        <v>248.1</v>
      </c>
      <c r="F16" s="105">
        <f>E16/C16</f>
        <v>1.2965128559622816E-3</v>
      </c>
      <c r="G16" s="29">
        <v>0</v>
      </c>
      <c r="H16" s="29">
        <v>0</v>
      </c>
      <c r="I16" s="29">
        <v>0</v>
      </c>
      <c r="J16" s="68">
        <v>0</v>
      </c>
      <c r="K16" s="76">
        <v>0</v>
      </c>
      <c r="L16" s="76" t="s">
        <v>103</v>
      </c>
      <c r="M16" s="76" t="s">
        <v>103</v>
      </c>
      <c r="N16" s="68">
        <v>0</v>
      </c>
      <c r="O16" s="77" t="s">
        <v>103</v>
      </c>
      <c r="P16" s="77" t="s">
        <v>103</v>
      </c>
      <c r="Q16" s="77" t="s">
        <v>103</v>
      </c>
      <c r="R16" s="105">
        <v>0</v>
      </c>
    </row>
    <row r="17" spans="1:18" ht="15.75" customHeight="1" thickBot="1">
      <c r="A17" s="182" t="s">
        <v>73</v>
      </c>
      <c r="B17" s="5" t="s">
        <v>8</v>
      </c>
      <c r="C17" s="43">
        <f>C18+C21</f>
        <v>204110.46</v>
      </c>
      <c r="D17" s="43">
        <v>248.1</v>
      </c>
      <c r="E17" s="43">
        <v>248.1</v>
      </c>
      <c r="F17" s="105">
        <f>E17/C17</f>
        <v>1.2155183031776029E-3</v>
      </c>
      <c r="G17" s="29">
        <v>191359.46</v>
      </c>
      <c r="H17" s="29">
        <v>416.8</v>
      </c>
      <c r="I17" s="29">
        <v>416.8</v>
      </c>
      <c r="J17" s="68">
        <f>I17/G17</f>
        <v>2.1780997918785933E-3</v>
      </c>
      <c r="K17" s="76" t="s">
        <v>206</v>
      </c>
      <c r="L17" s="76" t="s">
        <v>207</v>
      </c>
      <c r="M17" s="76" t="s">
        <v>207</v>
      </c>
      <c r="N17" s="68">
        <f>M17/K17</f>
        <v>2.1780997918785933E-3</v>
      </c>
      <c r="O17" s="77" t="s">
        <v>285</v>
      </c>
      <c r="P17" s="77" t="s">
        <v>286</v>
      </c>
      <c r="Q17" s="77" t="s">
        <v>286</v>
      </c>
      <c r="R17" s="105">
        <f>Q17/O17</f>
        <v>0.34592423286199192</v>
      </c>
    </row>
    <row r="18" spans="1:18" ht="47.25" customHeight="1" thickBot="1">
      <c r="A18" s="169"/>
      <c r="B18" s="6" t="s">
        <v>21</v>
      </c>
      <c r="C18" s="43">
        <v>12751</v>
      </c>
      <c r="D18" s="43">
        <v>0</v>
      </c>
      <c r="E18" s="43">
        <v>0</v>
      </c>
      <c r="F18" s="105">
        <f t="shared" ref="F18" si="3">E18/C18*100</f>
        <v>0</v>
      </c>
      <c r="G18" s="29">
        <v>148513.22</v>
      </c>
      <c r="H18" s="29">
        <v>416.8</v>
      </c>
      <c r="I18" s="29">
        <v>416.8</v>
      </c>
      <c r="J18" s="68">
        <f t="shared" ref="J18" si="4">I18/G18</f>
        <v>2.8064841634973642E-3</v>
      </c>
      <c r="K18" s="76" t="s">
        <v>206</v>
      </c>
      <c r="L18" s="76" t="s">
        <v>207</v>
      </c>
      <c r="M18" s="76" t="s">
        <v>207</v>
      </c>
      <c r="N18" s="68">
        <f>M18/K18</f>
        <v>2.1780997918785933E-3</v>
      </c>
      <c r="O18" s="77" t="s">
        <v>285</v>
      </c>
      <c r="P18" s="77" t="s">
        <v>286</v>
      </c>
      <c r="Q18" s="77" t="s">
        <v>286</v>
      </c>
      <c r="R18" s="105">
        <f t="shared" ref="R18" si="5">Q18/O18</f>
        <v>0.34592423286199192</v>
      </c>
    </row>
    <row r="19" spans="1:18" ht="34.5" customHeight="1" thickBot="1">
      <c r="A19" s="169"/>
      <c r="B19" s="6" t="s">
        <v>9</v>
      </c>
      <c r="C19" s="43">
        <v>0</v>
      </c>
      <c r="D19" s="43">
        <v>0</v>
      </c>
      <c r="E19" s="43">
        <v>0</v>
      </c>
      <c r="F19" s="105">
        <v>0</v>
      </c>
      <c r="G19" s="29">
        <v>0</v>
      </c>
      <c r="H19" s="29">
        <v>0</v>
      </c>
      <c r="I19" s="29">
        <v>0</v>
      </c>
      <c r="J19" s="68">
        <v>0</v>
      </c>
      <c r="K19" s="76" t="s">
        <v>103</v>
      </c>
      <c r="L19" s="76" t="s">
        <v>103</v>
      </c>
      <c r="M19" s="76" t="s">
        <v>103</v>
      </c>
      <c r="N19" s="68">
        <v>0</v>
      </c>
      <c r="O19" s="77" t="s">
        <v>103</v>
      </c>
      <c r="P19" s="77" t="s">
        <v>103</v>
      </c>
      <c r="Q19" s="77" t="s">
        <v>103</v>
      </c>
      <c r="R19" s="105">
        <v>0</v>
      </c>
    </row>
    <row r="20" spans="1:18" ht="36.75" customHeight="1" thickBot="1">
      <c r="A20" s="169"/>
      <c r="B20" s="6" t="s">
        <v>10</v>
      </c>
      <c r="C20" s="43">
        <v>0</v>
      </c>
      <c r="D20" s="43">
        <v>0</v>
      </c>
      <c r="E20" s="43">
        <v>0</v>
      </c>
      <c r="F20" s="105">
        <v>0</v>
      </c>
      <c r="G20" s="29">
        <v>0</v>
      </c>
      <c r="H20" s="29">
        <v>0</v>
      </c>
      <c r="I20" s="29">
        <v>0</v>
      </c>
      <c r="J20" s="68">
        <v>0</v>
      </c>
      <c r="K20" s="76" t="s">
        <v>103</v>
      </c>
      <c r="L20" s="76" t="s">
        <v>103</v>
      </c>
      <c r="M20" s="76" t="s">
        <v>103</v>
      </c>
      <c r="N20" s="68">
        <v>0</v>
      </c>
      <c r="O20" s="77" t="s">
        <v>103</v>
      </c>
      <c r="P20" s="77" t="s">
        <v>103</v>
      </c>
      <c r="Q20" s="77" t="s">
        <v>103</v>
      </c>
      <c r="R20" s="105">
        <v>0</v>
      </c>
    </row>
    <row r="21" spans="1:18" ht="24" customHeight="1" thickBot="1">
      <c r="A21" s="170"/>
      <c r="B21" s="6" t="s">
        <v>11</v>
      </c>
      <c r="C21" s="43">
        <v>191359.46</v>
      </c>
      <c r="D21" s="43">
        <v>248.1</v>
      </c>
      <c r="E21" s="43">
        <v>248.1</v>
      </c>
      <c r="F21" s="105">
        <f>E21/C21</f>
        <v>1.2965128559622816E-3</v>
      </c>
      <c r="G21" s="29">
        <v>0</v>
      </c>
      <c r="H21" s="29">
        <v>0</v>
      </c>
      <c r="I21" s="29">
        <v>0</v>
      </c>
      <c r="J21" s="68">
        <v>0</v>
      </c>
      <c r="K21" s="76" t="s">
        <v>103</v>
      </c>
      <c r="L21" s="76" t="s">
        <v>103</v>
      </c>
      <c r="M21" s="76" t="s">
        <v>103</v>
      </c>
      <c r="N21" s="68">
        <v>0</v>
      </c>
      <c r="O21" s="77" t="s">
        <v>103</v>
      </c>
      <c r="P21" s="77" t="s">
        <v>103</v>
      </c>
      <c r="Q21" s="77" t="s">
        <v>103</v>
      </c>
      <c r="R21" s="105">
        <v>0</v>
      </c>
    </row>
    <row r="22" spans="1:18" ht="15.75" customHeight="1" thickBot="1">
      <c r="A22" s="168" t="s">
        <v>74</v>
      </c>
      <c r="B22" s="5" t="s">
        <v>8</v>
      </c>
      <c r="C22" s="43">
        <f>C23+C26</f>
        <v>204110.46</v>
      </c>
      <c r="D22" s="43">
        <v>248.1</v>
      </c>
      <c r="E22" s="43">
        <v>248.1</v>
      </c>
      <c r="F22" s="105">
        <f>E22/C22</f>
        <v>1.2155183031776029E-3</v>
      </c>
      <c r="G22" s="29">
        <v>191359.46</v>
      </c>
      <c r="H22" s="29">
        <v>416.8</v>
      </c>
      <c r="I22" s="29">
        <v>416.8</v>
      </c>
      <c r="J22" s="68">
        <f>I22/G22</f>
        <v>2.1780997918785933E-3</v>
      </c>
      <c r="K22" s="76" t="s">
        <v>206</v>
      </c>
      <c r="L22" s="76" t="s">
        <v>207</v>
      </c>
      <c r="M22" s="76" t="s">
        <v>207</v>
      </c>
      <c r="N22" s="68">
        <f>M22/K22</f>
        <v>2.1780997918785933E-3</v>
      </c>
      <c r="O22" s="77" t="s">
        <v>285</v>
      </c>
      <c r="P22" s="77" t="s">
        <v>286</v>
      </c>
      <c r="Q22" s="77" t="s">
        <v>286</v>
      </c>
      <c r="R22" s="105">
        <f>Q22/O22</f>
        <v>0.34592423286199192</v>
      </c>
    </row>
    <row r="23" spans="1:18" ht="48.75" customHeight="1" thickBot="1">
      <c r="A23" s="169"/>
      <c r="B23" s="6" t="s">
        <v>21</v>
      </c>
      <c r="C23" s="43">
        <v>12751</v>
      </c>
      <c r="D23" s="43">
        <v>0</v>
      </c>
      <c r="E23" s="43">
        <v>0</v>
      </c>
      <c r="F23" s="105">
        <f t="shared" ref="F23" si="6">E23/C23*100</f>
        <v>0</v>
      </c>
      <c r="G23" s="29">
        <v>148513.22</v>
      </c>
      <c r="H23" s="29">
        <v>416.8</v>
      </c>
      <c r="I23" s="29">
        <v>416.8</v>
      </c>
      <c r="J23" s="68">
        <f t="shared" ref="J23" si="7">I23/G23</f>
        <v>2.8064841634973642E-3</v>
      </c>
      <c r="K23" s="76" t="s">
        <v>206</v>
      </c>
      <c r="L23" s="76" t="s">
        <v>207</v>
      </c>
      <c r="M23" s="76" t="s">
        <v>207</v>
      </c>
      <c r="N23" s="68">
        <f>M23/K23</f>
        <v>2.1780997918785933E-3</v>
      </c>
      <c r="O23" s="77" t="s">
        <v>285</v>
      </c>
      <c r="P23" s="77" t="s">
        <v>286</v>
      </c>
      <c r="Q23" s="77" t="s">
        <v>286</v>
      </c>
      <c r="R23" s="105">
        <f t="shared" ref="R23" si="8">Q23/O23</f>
        <v>0.34592423286199192</v>
      </c>
    </row>
    <row r="24" spans="1:18" ht="30.75" customHeight="1" thickBot="1">
      <c r="A24" s="169"/>
      <c r="B24" s="6" t="s">
        <v>9</v>
      </c>
      <c r="C24" s="43">
        <v>0</v>
      </c>
      <c r="D24" s="43">
        <v>0</v>
      </c>
      <c r="E24" s="43">
        <v>0</v>
      </c>
      <c r="F24" s="105">
        <v>0</v>
      </c>
      <c r="G24" s="29">
        <v>0</v>
      </c>
      <c r="H24" s="29">
        <v>0</v>
      </c>
      <c r="I24" s="29">
        <v>0</v>
      </c>
      <c r="J24" s="68">
        <v>0</v>
      </c>
      <c r="K24" s="76" t="s">
        <v>103</v>
      </c>
      <c r="L24" s="76" t="s">
        <v>103</v>
      </c>
      <c r="M24" s="76" t="s">
        <v>103</v>
      </c>
      <c r="N24" s="68">
        <v>0</v>
      </c>
      <c r="O24" s="77" t="s">
        <v>103</v>
      </c>
      <c r="P24" s="77" t="s">
        <v>103</v>
      </c>
      <c r="Q24" s="77" t="s">
        <v>103</v>
      </c>
      <c r="R24" s="105">
        <v>0</v>
      </c>
    </row>
    <row r="25" spans="1:18" ht="36.75" customHeight="1" thickBot="1">
      <c r="A25" s="169"/>
      <c r="B25" s="6" t="s">
        <v>10</v>
      </c>
      <c r="C25" s="43">
        <v>0</v>
      </c>
      <c r="D25" s="43">
        <v>0</v>
      </c>
      <c r="E25" s="43">
        <v>0</v>
      </c>
      <c r="F25" s="105">
        <v>0</v>
      </c>
      <c r="G25" s="29">
        <v>0</v>
      </c>
      <c r="H25" s="29">
        <v>0</v>
      </c>
      <c r="I25" s="29">
        <v>0</v>
      </c>
      <c r="J25" s="68">
        <v>0</v>
      </c>
      <c r="K25" s="76" t="s">
        <v>103</v>
      </c>
      <c r="L25" s="76" t="s">
        <v>103</v>
      </c>
      <c r="M25" s="76" t="s">
        <v>103</v>
      </c>
      <c r="N25" s="68">
        <v>0</v>
      </c>
      <c r="O25" s="77" t="s">
        <v>103</v>
      </c>
      <c r="P25" s="77" t="s">
        <v>103</v>
      </c>
      <c r="Q25" s="77" t="s">
        <v>103</v>
      </c>
      <c r="R25" s="105">
        <v>0</v>
      </c>
    </row>
    <row r="26" spans="1:18" ht="17.25" customHeight="1" thickBot="1">
      <c r="A26" s="170"/>
      <c r="B26" s="6" t="s">
        <v>11</v>
      </c>
      <c r="C26" s="43">
        <v>191359.46</v>
      </c>
      <c r="D26" s="43">
        <v>248.1</v>
      </c>
      <c r="E26" s="43">
        <v>248.1</v>
      </c>
      <c r="F26" s="105">
        <f>E26/C26</f>
        <v>1.2965128559622816E-3</v>
      </c>
      <c r="G26" s="29">
        <v>0</v>
      </c>
      <c r="H26" s="29">
        <v>0</v>
      </c>
      <c r="I26" s="29">
        <v>0</v>
      </c>
      <c r="J26" s="68">
        <v>0</v>
      </c>
      <c r="K26" s="76" t="s">
        <v>103</v>
      </c>
      <c r="L26" s="76" t="s">
        <v>103</v>
      </c>
      <c r="M26" s="76" t="s">
        <v>103</v>
      </c>
      <c r="N26" s="68">
        <v>0</v>
      </c>
      <c r="O26" s="77" t="s">
        <v>103</v>
      </c>
      <c r="P26" s="77" t="s">
        <v>103</v>
      </c>
      <c r="Q26" s="77" t="s">
        <v>103</v>
      </c>
      <c r="R26" s="105">
        <v>0</v>
      </c>
    </row>
    <row r="27" spans="1:18" ht="15.75" customHeight="1" thickBot="1">
      <c r="A27" s="168" t="s">
        <v>12</v>
      </c>
      <c r="B27" s="59" t="s">
        <v>8</v>
      </c>
      <c r="C27" s="60">
        <f>C28+C31</f>
        <v>204110.46</v>
      </c>
      <c r="D27" s="60">
        <v>248.1</v>
      </c>
      <c r="E27" s="60">
        <v>248.1</v>
      </c>
      <c r="F27" s="116">
        <f>E27/C27</f>
        <v>1.2155183031776029E-3</v>
      </c>
      <c r="G27" s="70">
        <v>191359.46</v>
      </c>
      <c r="H27" s="70">
        <v>416.8</v>
      </c>
      <c r="I27" s="70">
        <v>416.8</v>
      </c>
      <c r="J27" s="71">
        <f>I27/G27</f>
        <v>2.1780997918785933E-3</v>
      </c>
      <c r="K27" s="81" t="s">
        <v>206</v>
      </c>
      <c r="L27" s="81" t="s">
        <v>207</v>
      </c>
      <c r="M27" s="81" t="s">
        <v>207</v>
      </c>
      <c r="N27" s="71">
        <v>2E-3</v>
      </c>
      <c r="O27" s="78" t="s">
        <v>285</v>
      </c>
      <c r="P27" s="78" t="s">
        <v>286</v>
      </c>
      <c r="Q27" s="78" t="s">
        <v>286</v>
      </c>
      <c r="R27" s="116">
        <f>Q27/O27</f>
        <v>0.34592423286199192</v>
      </c>
    </row>
    <row r="28" spans="1:18" ht="50.25" customHeight="1" thickBot="1">
      <c r="A28" s="169"/>
      <c r="B28" s="6" t="s">
        <v>21</v>
      </c>
      <c r="C28" s="43">
        <v>12751</v>
      </c>
      <c r="D28" s="43">
        <v>0</v>
      </c>
      <c r="E28" s="43">
        <v>0</v>
      </c>
      <c r="F28" s="105">
        <f t="shared" ref="F28" si="9">E28/C28*100</f>
        <v>0</v>
      </c>
      <c r="G28" s="29">
        <v>148513.22</v>
      </c>
      <c r="H28" s="29">
        <v>416.8</v>
      </c>
      <c r="I28" s="29">
        <v>416.8</v>
      </c>
      <c r="J28" s="68">
        <f t="shared" ref="J28" si="10">I28/G28</f>
        <v>2.8064841634973642E-3</v>
      </c>
      <c r="K28" s="76" t="s">
        <v>206</v>
      </c>
      <c r="L28" s="76" t="s">
        <v>207</v>
      </c>
      <c r="M28" s="76" t="s">
        <v>207</v>
      </c>
      <c r="N28" s="68">
        <v>2E-3</v>
      </c>
      <c r="O28" s="77" t="s">
        <v>285</v>
      </c>
      <c r="P28" s="77" t="s">
        <v>286</v>
      </c>
      <c r="Q28" s="77" t="s">
        <v>286</v>
      </c>
      <c r="R28" s="105">
        <f t="shared" ref="R28" si="11">Q28/O28</f>
        <v>0.34592423286199192</v>
      </c>
    </row>
    <row r="29" spans="1:18" ht="37.5" customHeight="1" thickBot="1">
      <c r="A29" s="169"/>
      <c r="B29" s="6" t="s">
        <v>9</v>
      </c>
      <c r="C29" s="43">
        <v>0</v>
      </c>
      <c r="D29" s="43">
        <v>0</v>
      </c>
      <c r="E29" s="43">
        <v>0</v>
      </c>
      <c r="F29" s="105">
        <v>0</v>
      </c>
      <c r="G29" s="29">
        <v>0</v>
      </c>
      <c r="H29" s="29">
        <v>0</v>
      </c>
      <c r="I29" s="29">
        <v>0</v>
      </c>
      <c r="J29" s="68">
        <v>0</v>
      </c>
      <c r="K29" s="76" t="s">
        <v>103</v>
      </c>
      <c r="L29" s="76" t="s">
        <v>103</v>
      </c>
      <c r="M29" s="76" t="s">
        <v>103</v>
      </c>
      <c r="N29" s="68">
        <v>0</v>
      </c>
      <c r="O29" s="77" t="s">
        <v>103</v>
      </c>
      <c r="P29" s="77" t="s">
        <v>103</v>
      </c>
      <c r="Q29" s="77" t="s">
        <v>103</v>
      </c>
      <c r="R29" s="105">
        <v>0</v>
      </c>
    </row>
    <row r="30" spans="1:18" ht="30" customHeight="1" thickBot="1">
      <c r="A30" s="169"/>
      <c r="B30" s="6" t="s">
        <v>10</v>
      </c>
      <c r="C30" s="43">
        <v>0</v>
      </c>
      <c r="D30" s="43">
        <v>0</v>
      </c>
      <c r="E30" s="43">
        <v>0</v>
      </c>
      <c r="F30" s="105">
        <v>0</v>
      </c>
      <c r="G30" s="29">
        <v>0</v>
      </c>
      <c r="H30" s="29">
        <v>0</v>
      </c>
      <c r="I30" s="29">
        <v>0</v>
      </c>
      <c r="J30" s="68">
        <v>0</v>
      </c>
      <c r="K30" s="76" t="s">
        <v>103</v>
      </c>
      <c r="L30" s="76" t="s">
        <v>103</v>
      </c>
      <c r="M30" s="76" t="s">
        <v>103</v>
      </c>
      <c r="N30" s="68">
        <v>0</v>
      </c>
      <c r="O30" s="77" t="s">
        <v>103</v>
      </c>
      <c r="P30" s="77" t="s">
        <v>103</v>
      </c>
      <c r="Q30" s="77" t="s">
        <v>103</v>
      </c>
      <c r="R30" s="105">
        <v>0</v>
      </c>
    </row>
    <row r="31" spans="1:18" ht="28.5" customHeight="1" thickBot="1">
      <c r="A31" s="170"/>
      <c r="B31" s="6" t="s">
        <v>11</v>
      </c>
      <c r="C31" s="43">
        <v>191359.46</v>
      </c>
      <c r="D31" s="43">
        <v>248.1</v>
      </c>
      <c r="E31" s="43">
        <v>248.1</v>
      </c>
      <c r="F31" s="105">
        <f>E31/C31</f>
        <v>1.2965128559622816E-3</v>
      </c>
      <c r="G31" s="29">
        <v>0</v>
      </c>
      <c r="H31" s="29">
        <v>0</v>
      </c>
      <c r="I31" s="29">
        <v>0</v>
      </c>
      <c r="J31" s="68">
        <v>0</v>
      </c>
      <c r="K31" s="76" t="s">
        <v>103</v>
      </c>
      <c r="L31" s="76" t="s">
        <v>103</v>
      </c>
      <c r="M31" s="76" t="s">
        <v>103</v>
      </c>
      <c r="N31" s="68">
        <v>0</v>
      </c>
      <c r="O31" s="77" t="s">
        <v>103</v>
      </c>
      <c r="P31" s="77" t="s">
        <v>103</v>
      </c>
      <c r="Q31" s="77" t="s">
        <v>103</v>
      </c>
      <c r="R31" s="105">
        <v>0</v>
      </c>
    </row>
    <row r="33" spans="1:2">
      <c r="A33" s="18" t="s">
        <v>90</v>
      </c>
      <c r="B33" s="19" t="s">
        <v>92</v>
      </c>
    </row>
  </sheetData>
  <mergeCells count="23">
    <mergeCell ref="C8:F8"/>
    <mergeCell ref="G8:J8"/>
    <mergeCell ref="O8:R8"/>
    <mergeCell ref="K8:N8"/>
    <mergeCell ref="L9:L10"/>
    <mergeCell ref="M9:M10"/>
    <mergeCell ref="N9:N10"/>
    <mergeCell ref="A27:A31"/>
    <mergeCell ref="P9:P10"/>
    <mergeCell ref="Q9:Q10"/>
    <mergeCell ref="A5:R5"/>
    <mergeCell ref="R9:R10"/>
    <mergeCell ref="A12:A16"/>
    <mergeCell ref="A17:A21"/>
    <mergeCell ref="A22:A26"/>
    <mergeCell ref="D9:D10"/>
    <mergeCell ref="E9:E10"/>
    <mergeCell ref="F9:F10"/>
    <mergeCell ref="H9:H10"/>
    <mergeCell ref="I9:I10"/>
    <mergeCell ref="J9:J10"/>
    <mergeCell ref="A8:A10"/>
    <mergeCell ref="B8:B10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R29"/>
  <sheetViews>
    <sheetView topLeftCell="A16" workbookViewId="0">
      <selection activeCell="M47" sqref="M47"/>
    </sheetView>
  </sheetViews>
  <sheetFormatPr defaultRowHeight="15"/>
  <cols>
    <col min="1" max="1" width="27.28515625" customWidth="1"/>
    <col min="2" max="2" width="20" customWidth="1"/>
    <col min="3" max="3" width="10" customWidth="1"/>
  </cols>
  <sheetData>
    <row r="3" spans="1:18">
      <c r="R3" s="1" t="s">
        <v>282</v>
      </c>
    </row>
    <row r="5" spans="1:18" ht="42.75" customHeight="1">
      <c r="A5" s="174" t="s">
        <v>29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</row>
    <row r="7" spans="1:18" ht="15.75" thickBot="1"/>
    <row r="8" spans="1:18" ht="16.5" thickBot="1">
      <c r="A8" s="171" t="s">
        <v>0</v>
      </c>
      <c r="B8" s="171" t="s">
        <v>1</v>
      </c>
      <c r="C8" s="179" t="s">
        <v>22</v>
      </c>
      <c r="D8" s="180"/>
      <c r="E8" s="180"/>
      <c r="F8" s="181"/>
      <c r="G8" s="179" t="s">
        <v>94</v>
      </c>
      <c r="H8" s="180"/>
      <c r="I8" s="180"/>
      <c r="J8" s="181"/>
      <c r="K8" s="151" t="s">
        <v>119</v>
      </c>
      <c r="L8" s="152"/>
      <c r="M8" s="152"/>
      <c r="N8" s="153"/>
      <c r="O8" s="179" t="s">
        <v>281</v>
      </c>
      <c r="P8" s="180"/>
      <c r="Q8" s="180"/>
      <c r="R8" s="181"/>
    </row>
    <row r="9" spans="1:18" ht="69" customHeight="1">
      <c r="A9" s="178"/>
      <c r="B9" s="178"/>
      <c r="C9" s="2" t="s">
        <v>2</v>
      </c>
      <c r="D9" s="171" t="s">
        <v>3</v>
      </c>
      <c r="E9" s="171" t="s">
        <v>4</v>
      </c>
      <c r="F9" s="171" t="s">
        <v>5</v>
      </c>
      <c r="G9" s="2" t="s">
        <v>2</v>
      </c>
      <c r="H9" s="171" t="s">
        <v>3</v>
      </c>
      <c r="I9" s="171" t="s">
        <v>4</v>
      </c>
      <c r="J9" s="171" t="s">
        <v>5</v>
      </c>
      <c r="K9" s="2" t="s">
        <v>2</v>
      </c>
      <c r="L9" s="171" t="s">
        <v>3</v>
      </c>
      <c r="M9" s="171" t="s">
        <v>4</v>
      </c>
      <c r="N9" s="171" t="s">
        <v>5</v>
      </c>
      <c r="O9" s="2" t="s">
        <v>2</v>
      </c>
      <c r="P9" s="171" t="s">
        <v>3</v>
      </c>
      <c r="Q9" s="171" t="s">
        <v>4</v>
      </c>
      <c r="R9" s="171" t="s">
        <v>6</v>
      </c>
    </row>
    <row r="10" spans="1:18" ht="64.5" thickBot="1">
      <c r="A10" s="172"/>
      <c r="B10" s="172"/>
      <c r="C10" s="3" t="s">
        <v>25</v>
      </c>
      <c r="D10" s="172"/>
      <c r="E10" s="172"/>
      <c r="F10" s="172"/>
      <c r="G10" s="3" t="s">
        <v>25</v>
      </c>
      <c r="H10" s="172"/>
      <c r="I10" s="172"/>
      <c r="J10" s="172"/>
      <c r="K10" s="3" t="s">
        <v>26</v>
      </c>
      <c r="L10" s="172"/>
      <c r="M10" s="172"/>
      <c r="N10" s="172"/>
      <c r="O10" s="3" t="s">
        <v>7</v>
      </c>
      <c r="P10" s="172"/>
      <c r="Q10" s="172"/>
      <c r="R10" s="172"/>
    </row>
    <row r="11" spans="1:18" ht="15.75" thickBot="1">
      <c r="A11" s="4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  <c r="M11" s="3">
        <v>13</v>
      </c>
      <c r="N11" s="3">
        <v>14</v>
      </c>
      <c r="O11" s="3">
        <v>15</v>
      </c>
      <c r="P11" s="3">
        <v>16</v>
      </c>
      <c r="Q11" s="3">
        <v>17</v>
      </c>
      <c r="R11" s="3">
        <v>18</v>
      </c>
    </row>
    <row r="12" spans="1:18" ht="16.5" thickBot="1">
      <c r="A12" s="173" t="s">
        <v>30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7"/>
    </row>
    <row r="13" spans="1:18" ht="15.75" thickBot="1">
      <c r="A13" s="182" t="s">
        <v>31</v>
      </c>
      <c r="B13" s="5" t="s">
        <v>8</v>
      </c>
      <c r="C13" s="43">
        <v>585</v>
      </c>
      <c r="D13" s="43">
        <v>0</v>
      </c>
      <c r="E13" s="43">
        <v>0</v>
      </c>
      <c r="F13" s="105">
        <v>0</v>
      </c>
      <c r="G13" s="43">
        <v>360</v>
      </c>
      <c r="H13" s="43">
        <v>0</v>
      </c>
      <c r="I13" s="43">
        <v>0</v>
      </c>
      <c r="J13" s="105">
        <v>0</v>
      </c>
      <c r="K13" s="77" t="s">
        <v>208</v>
      </c>
      <c r="L13" s="77" t="s">
        <v>209</v>
      </c>
      <c r="M13" s="77" t="s">
        <v>209</v>
      </c>
      <c r="N13" s="105">
        <f>M13/K13</f>
        <v>0.72222222222222221</v>
      </c>
      <c r="O13" s="102">
        <v>260</v>
      </c>
      <c r="P13" s="102">
        <v>260</v>
      </c>
      <c r="Q13" s="102">
        <v>260</v>
      </c>
      <c r="R13" s="105">
        <f>Q13/O13</f>
        <v>1</v>
      </c>
    </row>
    <row r="14" spans="1:18" ht="48.75" customHeight="1" thickBot="1">
      <c r="A14" s="169"/>
      <c r="B14" s="6" t="s">
        <v>33</v>
      </c>
      <c r="C14" s="43">
        <v>585</v>
      </c>
      <c r="D14" s="43">
        <v>0</v>
      </c>
      <c r="E14" s="43">
        <v>0</v>
      </c>
      <c r="F14" s="105">
        <v>0</v>
      </c>
      <c r="G14" s="43">
        <v>360</v>
      </c>
      <c r="H14" s="43">
        <v>0</v>
      </c>
      <c r="I14" s="43">
        <v>0</v>
      </c>
      <c r="J14" s="105">
        <v>0</v>
      </c>
      <c r="K14" s="77" t="s">
        <v>208</v>
      </c>
      <c r="L14" s="77" t="s">
        <v>209</v>
      </c>
      <c r="M14" s="77" t="s">
        <v>209</v>
      </c>
      <c r="N14" s="105">
        <f>M14/K14</f>
        <v>0.72222222222222221</v>
      </c>
      <c r="O14" s="102">
        <v>260</v>
      </c>
      <c r="P14" s="102">
        <v>260</v>
      </c>
      <c r="Q14" s="102">
        <v>260</v>
      </c>
      <c r="R14" s="105">
        <f t="shared" ref="R14:R24" si="0">Q14/O14</f>
        <v>1</v>
      </c>
    </row>
    <row r="15" spans="1:18" ht="45.75" thickBot="1">
      <c r="A15" s="169"/>
      <c r="B15" s="6" t="s">
        <v>9</v>
      </c>
      <c r="C15" s="43">
        <v>0</v>
      </c>
      <c r="D15" s="43">
        <v>0</v>
      </c>
      <c r="E15" s="43">
        <v>0</v>
      </c>
      <c r="F15" s="105">
        <v>0</v>
      </c>
      <c r="G15" s="43">
        <v>0</v>
      </c>
      <c r="H15" s="43">
        <v>0</v>
      </c>
      <c r="I15" s="43">
        <v>0</v>
      </c>
      <c r="J15" s="105">
        <v>0</v>
      </c>
      <c r="K15" s="77" t="s">
        <v>103</v>
      </c>
      <c r="L15" s="77" t="s">
        <v>103</v>
      </c>
      <c r="M15" s="77" t="s">
        <v>103</v>
      </c>
      <c r="N15" s="105">
        <v>0</v>
      </c>
      <c r="O15" s="102">
        <v>0</v>
      </c>
      <c r="P15" s="102">
        <v>0</v>
      </c>
      <c r="Q15" s="102">
        <v>0</v>
      </c>
      <c r="R15" s="105">
        <v>0</v>
      </c>
    </row>
    <row r="16" spans="1:18" ht="44.25" customHeight="1" thickBot="1">
      <c r="A16" s="169"/>
      <c r="B16" s="6" t="s">
        <v>10</v>
      </c>
      <c r="C16" s="43">
        <v>0</v>
      </c>
      <c r="D16" s="43">
        <v>0</v>
      </c>
      <c r="E16" s="43">
        <v>0</v>
      </c>
      <c r="F16" s="105">
        <v>0</v>
      </c>
      <c r="G16" s="43">
        <v>0</v>
      </c>
      <c r="H16" s="43">
        <v>0</v>
      </c>
      <c r="I16" s="43">
        <v>0</v>
      </c>
      <c r="J16" s="105">
        <v>0</v>
      </c>
      <c r="K16" s="77" t="s">
        <v>103</v>
      </c>
      <c r="L16" s="77" t="s">
        <v>103</v>
      </c>
      <c r="M16" s="77" t="s">
        <v>103</v>
      </c>
      <c r="N16" s="105">
        <v>0</v>
      </c>
      <c r="O16" s="102">
        <v>0</v>
      </c>
      <c r="P16" s="102">
        <v>0</v>
      </c>
      <c r="Q16" s="102">
        <v>0</v>
      </c>
      <c r="R16" s="105">
        <v>0</v>
      </c>
    </row>
    <row r="17" spans="1:18" ht="28.5" customHeight="1" thickBot="1">
      <c r="A17" s="170"/>
      <c r="B17" s="6" t="s">
        <v>11</v>
      </c>
      <c r="C17" s="43">
        <v>0</v>
      </c>
      <c r="D17" s="43">
        <v>0</v>
      </c>
      <c r="E17" s="43">
        <v>0</v>
      </c>
      <c r="F17" s="105">
        <v>0</v>
      </c>
      <c r="G17" s="43">
        <v>0</v>
      </c>
      <c r="H17" s="43">
        <v>0</v>
      </c>
      <c r="I17" s="43">
        <v>0</v>
      </c>
      <c r="J17" s="105">
        <v>0</v>
      </c>
      <c r="K17" s="77" t="s">
        <v>103</v>
      </c>
      <c r="L17" s="77" t="s">
        <v>103</v>
      </c>
      <c r="M17" s="77" t="s">
        <v>103</v>
      </c>
      <c r="N17" s="105">
        <v>0</v>
      </c>
      <c r="O17" s="102">
        <v>0</v>
      </c>
      <c r="P17" s="102">
        <v>0</v>
      </c>
      <c r="Q17" s="102">
        <v>0</v>
      </c>
      <c r="R17" s="105">
        <v>0</v>
      </c>
    </row>
    <row r="18" spans="1:18" ht="15.75" thickBot="1">
      <c r="A18" s="168" t="s">
        <v>32</v>
      </c>
      <c r="B18" s="5" t="s">
        <v>8</v>
      </c>
      <c r="C18" s="43">
        <v>1</v>
      </c>
      <c r="D18" s="43">
        <v>0</v>
      </c>
      <c r="E18" s="43">
        <v>0</v>
      </c>
      <c r="F18" s="105">
        <v>0</v>
      </c>
      <c r="G18" s="43">
        <v>1</v>
      </c>
      <c r="H18" s="43">
        <v>0</v>
      </c>
      <c r="I18" s="43">
        <v>0</v>
      </c>
      <c r="J18" s="105">
        <v>0</v>
      </c>
      <c r="K18" s="77" t="s">
        <v>210</v>
      </c>
      <c r="L18" s="77" t="s">
        <v>103</v>
      </c>
      <c r="M18" s="77" t="s">
        <v>103</v>
      </c>
      <c r="N18" s="105">
        <v>0</v>
      </c>
      <c r="O18" s="102">
        <v>1</v>
      </c>
      <c r="P18" s="102">
        <v>0</v>
      </c>
      <c r="Q18" s="102">
        <v>0</v>
      </c>
      <c r="R18" s="105">
        <f t="shared" si="0"/>
        <v>0</v>
      </c>
    </row>
    <row r="19" spans="1:18" ht="49.5" customHeight="1" thickBot="1">
      <c r="A19" s="169"/>
      <c r="B19" s="6" t="s">
        <v>33</v>
      </c>
      <c r="C19" s="43">
        <v>1</v>
      </c>
      <c r="D19" s="43">
        <v>0</v>
      </c>
      <c r="E19" s="43">
        <v>0</v>
      </c>
      <c r="F19" s="105">
        <v>0</v>
      </c>
      <c r="G19" s="43">
        <v>1</v>
      </c>
      <c r="H19" s="43">
        <v>0</v>
      </c>
      <c r="I19" s="43">
        <v>0</v>
      </c>
      <c r="J19" s="105">
        <v>0</v>
      </c>
      <c r="K19" s="77" t="s">
        <v>210</v>
      </c>
      <c r="L19" s="77" t="s">
        <v>103</v>
      </c>
      <c r="M19" s="77" t="s">
        <v>103</v>
      </c>
      <c r="N19" s="105">
        <v>0</v>
      </c>
      <c r="O19" s="102">
        <v>1</v>
      </c>
      <c r="P19" s="102">
        <v>0</v>
      </c>
      <c r="Q19" s="102">
        <v>0</v>
      </c>
      <c r="R19" s="105">
        <f t="shared" si="0"/>
        <v>0</v>
      </c>
    </row>
    <row r="20" spans="1:18" ht="45.75" thickBot="1">
      <c r="A20" s="169"/>
      <c r="B20" s="6" t="s">
        <v>9</v>
      </c>
      <c r="C20" s="43">
        <v>0</v>
      </c>
      <c r="D20" s="43">
        <v>0</v>
      </c>
      <c r="E20" s="43">
        <v>0</v>
      </c>
      <c r="F20" s="105">
        <v>0</v>
      </c>
      <c r="G20" s="43">
        <v>0</v>
      </c>
      <c r="H20" s="43">
        <v>0</v>
      </c>
      <c r="I20" s="43">
        <v>0</v>
      </c>
      <c r="J20" s="105">
        <v>0</v>
      </c>
      <c r="K20" s="77" t="s">
        <v>103</v>
      </c>
      <c r="L20" s="77" t="s">
        <v>103</v>
      </c>
      <c r="M20" s="77" t="s">
        <v>103</v>
      </c>
      <c r="N20" s="105">
        <v>0</v>
      </c>
      <c r="O20" s="102">
        <v>0</v>
      </c>
      <c r="P20" s="102">
        <v>0</v>
      </c>
      <c r="Q20" s="102">
        <v>0</v>
      </c>
      <c r="R20" s="105">
        <v>0</v>
      </c>
    </row>
    <row r="21" spans="1:18" ht="46.5" customHeight="1" thickBot="1">
      <c r="A21" s="169"/>
      <c r="B21" s="6" t="s">
        <v>10</v>
      </c>
      <c r="C21" s="43">
        <v>0</v>
      </c>
      <c r="D21" s="43">
        <v>0</v>
      </c>
      <c r="E21" s="43">
        <v>0</v>
      </c>
      <c r="F21" s="105">
        <v>0</v>
      </c>
      <c r="G21" s="43">
        <v>0</v>
      </c>
      <c r="H21" s="43">
        <v>0</v>
      </c>
      <c r="I21" s="43">
        <v>0</v>
      </c>
      <c r="J21" s="105">
        <v>0</v>
      </c>
      <c r="K21" s="77" t="s">
        <v>103</v>
      </c>
      <c r="L21" s="77" t="s">
        <v>103</v>
      </c>
      <c r="M21" s="77" t="s">
        <v>103</v>
      </c>
      <c r="N21" s="105">
        <v>0</v>
      </c>
      <c r="O21" s="102">
        <v>0</v>
      </c>
      <c r="P21" s="102">
        <v>0</v>
      </c>
      <c r="Q21" s="102">
        <v>0</v>
      </c>
      <c r="R21" s="105">
        <v>0</v>
      </c>
    </row>
    <row r="22" spans="1:18" ht="32.25" customHeight="1" thickBot="1">
      <c r="A22" s="170"/>
      <c r="B22" s="6" t="s">
        <v>11</v>
      </c>
      <c r="C22" s="43">
        <v>0</v>
      </c>
      <c r="D22" s="43">
        <v>0</v>
      </c>
      <c r="E22" s="43">
        <v>0</v>
      </c>
      <c r="F22" s="105">
        <v>0</v>
      </c>
      <c r="G22" s="43">
        <v>0</v>
      </c>
      <c r="H22" s="43">
        <v>0</v>
      </c>
      <c r="I22" s="43">
        <v>0</v>
      </c>
      <c r="J22" s="105">
        <v>0</v>
      </c>
      <c r="K22" s="77" t="s">
        <v>103</v>
      </c>
      <c r="L22" s="77" t="s">
        <v>103</v>
      </c>
      <c r="M22" s="77" t="s">
        <v>103</v>
      </c>
      <c r="N22" s="105">
        <v>0</v>
      </c>
      <c r="O22" s="102">
        <v>0</v>
      </c>
      <c r="P22" s="102">
        <v>0</v>
      </c>
      <c r="Q22" s="102">
        <v>0</v>
      </c>
      <c r="R22" s="105">
        <v>0</v>
      </c>
    </row>
    <row r="23" spans="1:18" ht="15.75" thickBot="1">
      <c r="A23" s="168" t="s">
        <v>12</v>
      </c>
      <c r="B23" s="59" t="s">
        <v>8</v>
      </c>
      <c r="C23" s="60">
        <f>C18+C13</f>
        <v>586</v>
      </c>
      <c r="D23" s="60">
        <v>0</v>
      </c>
      <c r="E23" s="60">
        <v>0</v>
      </c>
      <c r="F23" s="116">
        <v>0</v>
      </c>
      <c r="G23" s="60">
        <v>361</v>
      </c>
      <c r="H23" s="60">
        <v>0</v>
      </c>
      <c r="I23" s="60">
        <v>0</v>
      </c>
      <c r="J23" s="116">
        <v>0</v>
      </c>
      <c r="K23" s="78" t="s">
        <v>211</v>
      </c>
      <c r="L23" s="78" t="s">
        <v>209</v>
      </c>
      <c r="M23" s="78" t="s">
        <v>209</v>
      </c>
      <c r="N23" s="116">
        <f>M23/K23</f>
        <v>0.72022160664819945</v>
      </c>
      <c r="O23" s="103">
        <f>O18+O13</f>
        <v>261</v>
      </c>
      <c r="P23" s="103">
        <v>260</v>
      </c>
      <c r="Q23" s="103">
        <v>260</v>
      </c>
      <c r="R23" s="116">
        <f t="shared" si="0"/>
        <v>0.99616858237547889</v>
      </c>
    </row>
    <row r="24" spans="1:18" ht="52.5" customHeight="1" thickBot="1">
      <c r="A24" s="169"/>
      <c r="B24" s="6" t="s">
        <v>33</v>
      </c>
      <c r="C24" s="43">
        <v>586</v>
      </c>
      <c r="D24" s="43">
        <v>0</v>
      </c>
      <c r="E24" s="43">
        <v>0</v>
      </c>
      <c r="F24" s="105">
        <v>0</v>
      </c>
      <c r="G24" s="43">
        <v>361</v>
      </c>
      <c r="H24" s="43">
        <v>0</v>
      </c>
      <c r="I24" s="43">
        <v>0</v>
      </c>
      <c r="J24" s="105">
        <v>0</v>
      </c>
      <c r="K24" s="77" t="s">
        <v>211</v>
      </c>
      <c r="L24" s="77" t="s">
        <v>209</v>
      </c>
      <c r="M24" s="77" t="s">
        <v>209</v>
      </c>
      <c r="N24" s="116">
        <f>M24/K24</f>
        <v>0.72022160664819945</v>
      </c>
      <c r="O24" s="102">
        <f>O19+O14</f>
        <v>261</v>
      </c>
      <c r="P24" s="102">
        <v>260</v>
      </c>
      <c r="Q24" s="102">
        <v>260</v>
      </c>
      <c r="R24" s="105">
        <f t="shared" si="0"/>
        <v>0.99616858237547889</v>
      </c>
    </row>
    <row r="25" spans="1:18" ht="45.75" thickBot="1">
      <c r="A25" s="169"/>
      <c r="B25" s="6" t="s">
        <v>9</v>
      </c>
      <c r="C25" s="43">
        <v>0</v>
      </c>
      <c r="D25" s="43">
        <v>0</v>
      </c>
      <c r="E25" s="43">
        <v>0</v>
      </c>
      <c r="F25" s="105">
        <v>0</v>
      </c>
      <c r="G25" s="43">
        <v>0</v>
      </c>
      <c r="H25" s="43">
        <v>0</v>
      </c>
      <c r="I25" s="43">
        <v>0</v>
      </c>
      <c r="J25" s="105">
        <v>0</v>
      </c>
      <c r="K25" s="77" t="s">
        <v>103</v>
      </c>
      <c r="L25" s="77" t="s">
        <v>103</v>
      </c>
      <c r="M25" s="77" t="s">
        <v>103</v>
      </c>
      <c r="N25" s="105">
        <v>0</v>
      </c>
      <c r="O25" s="43">
        <v>0</v>
      </c>
      <c r="P25" s="43">
        <v>0</v>
      </c>
      <c r="Q25" s="43">
        <v>0</v>
      </c>
      <c r="R25" s="105">
        <v>0</v>
      </c>
    </row>
    <row r="26" spans="1:18" ht="43.5" customHeight="1" thickBot="1">
      <c r="A26" s="169"/>
      <c r="B26" s="6" t="s">
        <v>10</v>
      </c>
      <c r="C26" s="43">
        <v>0</v>
      </c>
      <c r="D26" s="43">
        <v>0</v>
      </c>
      <c r="E26" s="43">
        <v>0</v>
      </c>
      <c r="F26" s="105">
        <v>0</v>
      </c>
      <c r="G26" s="43">
        <v>0</v>
      </c>
      <c r="H26" s="43">
        <v>0</v>
      </c>
      <c r="I26" s="43">
        <v>0</v>
      </c>
      <c r="J26" s="105">
        <v>0</v>
      </c>
      <c r="K26" s="77" t="s">
        <v>103</v>
      </c>
      <c r="L26" s="77" t="s">
        <v>103</v>
      </c>
      <c r="M26" s="77" t="s">
        <v>103</v>
      </c>
      <c r="N26" s="105">
        <v>0</v>
      </c>
      <c r="O26" s="43">
        <v>0</v>
      </c>
      <c r="P26" s="43">
        <v>0</v>
      </c>
      <c r="Q26" s="43">
        <v>0</v>
      </c>
      <c r="R26" s="105">
        <v>0</v>
      </c>
    </row>
    <row r="27" spans="1:18" ht="33" customHeight="1" thickBot="1">
      <c r="A27" s="170"/>
      <c r="B27" s="6" t="s">
        <v>11</v>
      </c>
      <c r="C27" s="43">
        <v>0</v>
      </c>
      <c r="D27" s="43">
        <v>0</v>
      </c>
      <c r="E27" s="43">
        <v>0</v>
      </c>
      <c r="F27" s="105">
        <v>0</v>
      </c>
      <c r="G27" s="43">
        <v>0</v>
      </c>
      <c r="H27" s="43">
        <v>0</v>
      </c>
      <c r="I27" s="43">
        <v>0</v>
      </c>
      <c r="J27" s="105">
        <v>0</v>
      </c>
      <c r="K27" s="77" t="s">
        <v>103</v>
      </c>
      <c r="L27" s="77" t="s">
        <v>103</v>
      </c>
      <c r="M27" s="77" t="s">
        <v>103</v>
      </c>
      <c r="N27" s="105">
        <v>0</v>
      </c>
      <c r="O27" s="43">
        <v>0</v>
      </c>
      <c r="P27" s="43">
        <v>0</v>
      </c>
      <c r="Q27" s="43">
        <v>0</v>
      </c>
      <c r="R27" s="105">
        <v>0</v>
      </c>
    </row>
    <row r="29" spans="1:18">
      <c r="A29" s="18" t="s">
        <v>90</v>
      </c>
      <c r="B29" s="19" t="s">
        <v>93</v>
      </c>
    </row>
  </sheetData>
  <mergeCells count="23">
    <mergeCell ref="A5:R5"/>
    <mergeCell ref="A23:A27"/>
    <mergeCell ref="P9:P10"/>
    <mergeCell ref="Q9:Q10"/>
    <mergeCell ref="R9:R10"/>
    <mergeCell ref="A13:A17"/>
    <mergeCell ref="A18:A22"/>
    <mergeCell ref="D9:D10"/>
    <mergeCell ref="E9:E10"/>
    <mergeCell ref="F9:F10"/>
    <mergeCell ref="H9:H10"/>
    <mergeCell ref="I9:I10"/>
    <mergeCell ref="J9:J10"/>
    <mergeCell ref="K8:N8"/>
    <mergeCell ref="L9:L10"/>
    <mergeCell ref="A8:A10"/>
    <mergeCell ref="B8:B10"/>
    <mergeCell ref="C8:F8"/>
    <mergeCell ref="A12:R12"/>
    <mergeCell ref="G8:J8"/>
    <mergeCell ref="O8:R8"/>
    <mergeCell ref="M9:M10"/>
    <mergeCell ref="N9:N1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3:S44"/>
  <sheetViews>
    <sheetView tabSelected="1" topLeftCell="A25" workbookViewId="0">
      <selection activeCell="O33" sqref="O33"/>
    </sheetView>
  </sheetViews>
  <sheetFormatPr defaultRowHeight="15"/>
  <cols>
    <col min="1" max="1" width="14.5703125" customWidth="1"/>
    <col min="2" max="2" width="22.140625" customWidth="1"/>
    <col min="3" max="3" width="12.42578125" customWidth="1"/>
    <col min="5" max="5" width="10" bestFit="1" customWidth="1"/>
    <col min="9" max="9" width="11.7109375" customWidth="1"/>
  </cols>
  <sheetData>
    <row r="3" spans="1:18">
      <c r="I3" s="11"/>
      <c r="R3" s="11" t="s">
        <v>282</v>
      </c>
    </row>
    <row r="5" spans="1:18" ht="40.5" customHeight="1">
      <c r="A5" s="144" t="s">
        <v>43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</row>
    <row r="7" spans="1:18" ht="15.75" thickBot="1"/>
    <row r="8" spans="1:18" ht="16.5" thickBot="1">
      <c r="A8" s="148" t="s">
        <v>0</v>
      </c>
      <c r="B8" s="148" t="s">
        <v>1</v>
      </c>
      <c r="C8" s="151" t="s">
        <v>22</v>
      </c>
      <c r="D8" s="152"/>
      <c r="E8" s="152"/>
      <c r="F8" s="153"/>
      <c r="G8" s="151" t="s">
        <v>94</v>
      </c>
      <c r="H8" s="152"/>
      <c r="I8" s="152"/>
      <c r="J8" s="153"/>
      <c r="K8" s="151" t="s">
        <v>119</v>
      </c>
      <c r="L8" s="152"/>
      <c r="M8" s="152"/>
      <c r="N8" s="153"/>
      <c r="O8" s="151" t="s">
        <v>281</v>
      </c>
      <c r="P8" s="152"/>
      <c r="Q8" s="152"/>
      <c r="R8" s="153"/>
    </row>
    <row r="9" spans="1:18" ht="68.25" customHeight="1">
      <c r="A9" s="149"/>
      <c r="B9" s="149"/>
      <c r="C9" s="12" t="s">
        <v>2</v>
      </c>
      <c r="D9" s="148" t="s">
        <v>3</v>
      </c>
      <c r="E9" s="148" t="s">
        <v>4</v>
      </c>
      <c r="F9" s="148" t="s">
        <v>5</v>
      </c>
      <c r="G9" s="148" t="s">
        <v>2</v>
      </c>
      <c r="H9" s="148" t="s">
        <v>3</v>
      </c>
      <c r="I9" s="148" t="s">
        <v>4</v>
      </c>
      <c r="J9" s="148" t="s">
        <v>5</v>
      </c>
      <c r="K9" s="148" t="s">
        <v>2</v>
      </c>
      <c r="L9" s="148" t="s">
        <v>3</v>
      </c>
      <c r="M9" s="148" t="s">
        <v>4</v>
      </c>
      <c r="N9" s="148" t="s">
        <v>5</v>
      </c>
      <c r="O9" s="12" t="s">
        <v>2</v>
      </c>
      <c r="P9" s="148" t="s">
        <v>3</v>
      </c>
      <c r="Q9" s="148" t="s">
        <v>4</v>
      </c>
      <c r="R9" s="148" t="s">
        <v>6</v>
      </c>
    </row>
    <row r="10" spans="1:18" ht="63.75" customHeight="1" thickBot="1">
      <c r="A10" s="150"/>
      <c r="B10" s="150"/>
      <c r="C10" s="13" t="s">
        <v>25</v>
      </c>
      <c r="D10" s="150"/>
      <c r="E10" s="150"/>
      <c r="F10" s="150"/>
      <c r="G10" s="158"/>
      <c r="H10" s="150"/>
      <c r="I10" s="150"/>
      <c r="J10" s="150"/>
      <c r="K10" s="158"/>
      <c r="L10" s="150"/>
      <c r="M10" s="150"/>
      <c r="N10" s="150"/>
      <c r="O10" s="13" t="s">
        <v>7</v>
      </c>
      <c r="P10" s="150"/>
      <c r="Q10" s="150"/>
      <c r="R10" s="150"/>
    </row>
    <row r="11" spans="1:18" ht="15.75" thickBot="1">
      <c r="A11" s="14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  <c r="M11" s="13">
        <v>13</v>
      </c>
      <c r="N11" s="13">
        <v>14</v>
      </c>
      <c r="O11" s="13">
        <v>15</v>
      </c>
      <c r="P11" s="13">
        <v>16</v>
      </c>
      <c r="Q11" s="13">
        <v>17</v>
      </c>
      <c r="R11" s="13">
        <v>18</v>
      </c>
    </row>
    <row r="12" spans="1:18" ht="16.5" thickBot="1">
      <c r="A12" s="155" t="s">
        <v>84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7"/>
    </row>
    <row r="13" spans="1:18" ht="15.75" customHeight="1" thickBot="1">
      <c r="A13" s="145" t="s">
        <v>99</v>
      </c>
      <c r="B13" s="15" t="s">
        <v>8</v>
      </c>
      <c r="C13" s="50">
        <v>18030.86</v>
      </c>
      <c r="D13" s="50">
        <v>4355.6400000000003</v>
      </c>
      <c r="E13" s="50">
        <v>4355.6400000000003</v>
      </c>
      <c r="F13" s="106">
        <f>E13/C13</f>
        <v>0.24156584877260431</v>
      </c>
      <c r="G13" s="50">
        <v>18039.46</v>
      </c>
      <c r="H13" s="50">
        <v>9285.7199999999993</v>
      </c>
      <c r="I13" s="50">
        <v>9285.7199999999993</v>
      </c>
      <c r="J13" s="106">
        <f>I13/G13</f>
        <v>0.51474489812887969</v>
      </c>
      <c r="K13" s="74" t="s">
        <v>134</v>
      </c>
      <c r="L13" s="74" t="s">
        <v>131</v>
      </c>
      <c r="M13" s="74" t="s">
        <v>131</v>
      </c>
      <c r="N13" s="106">
        <v>0.66400000000000003</v>
      </c>
      <c r="O13" s="63">
        <v>4488.34</v>
      </c>
      <c r="P13" s="50">
        <v>4413.99</v>
      </c>
      <c r="Q13" s="50">
        <v>4413.99</v>
      </c>
      <c r="R13" s="106">
        <f>Q13/O13</f>
        <v>0.98343485564819055</v>
      </c>
    </row>
    <row r="14" spans="1:18" ht="45.75" thickBot="1">
      <c r="A14" s="146"/>
      <c r="B14" s="16" t="s">
        <v>21</v>
      </c>
      <c r="C14" s="50">
        <v>18030.86</v>
      </c>
      <c r="D14" s="50">
        <v>4355.6400000000003</v>
      </c>
      <c r="E14" s="50">
        <v>4355.6400000000003</v>
      </c>
      <c r="F14" s="106">
        <f t="shared" ref="F14" si="0">E14/C14</f>
        <v>0.24156584877260431</v>
      </c>
      <c r="G14" s="50">
        <v>18039.46</v>
      </c>
      <c r="H14" s="50">
        <v>9285.7199999999993</v>
      </c>
      <c r="I14" s="50">
        <v>9285.7199999999993</v>
      </c>
      <c r="J14" s="106">
        <f t="shared" ref="J14" si="1">I14/G14</f>
        <v>0.51474489812887969</v>
      </c>
      <c r="K14" s="74" t="s">
        <v>134</v>
      </c>
      <c r="L14" s="74" t="s">
        <v>131</v>
      </c>
      <c r="M14" s="74" t="s">
        <v>131</v>
      </c>
      <c r="N14" s="106">
        <v>0.66400000000000003</v>
      </c>
      <c r="O14" s="50">
        <v>4488.34</v>
      </c>
      <c r="P14" s="50">
        <v>4413.99</v>
      </c>
      <c r="Q14" s="50">
        <v>4413.99</v>
      </c>
      <c r="R14" s="106">
        <f t="shared" ref="R14" si="2">Q14/O14</f>
        <v>0.98343485564819055</v>
      </c>
    </row>
    <row r="15" spans="1:18" ht="45.75" thickBot="1">
      <c r="A15" s="146"/>
      <c r="B15" s="16" t="s">
        <v>9</v>
      </c>
      <c r="C15" s="50">
        <v>0</v>
      </c>
      <c r="D15" s="50">
        <v>0</v>
      </c>
      <c r="E15" s="50">
        <v>0</v>
      </c>
      <c r="F15" s="106">
        <v>0</v>
      </c>
      <c r="G15" s="50">
        <v>0</v>
      </c>
      <c r="H15" s="50">
        <v>0</v>
      </c>
      <c r="I15" s="50">
        <v>0</v>
      </c>
      <c r="J15" s="106">
        <v>0</v>
      </c>
      <c r="K15" s="74">
        <v>0</v>
      </c>
      <c r="L15" s="74">
        <v>0</v>
      </c>
      <c r="M15" s="74">
        <v>0</v>
      </c>
      <c r="N15" s="106">
        <v>0</v>
      </c>
      <c r="O15" s="50">
        <v>0</v>
      </c>
      <c r="P15" s="50">
        <v>0</v>
      </c>
      <c r="Q15" s="50">
        <v>0</v>
      </c>
      <c r="R15" s="106">
        <v>0</v>
      </c>
    </row>
    <row r="16" spans="1:18" ht="45.75" thickBot="1">
      <c r="A16" s="146"/>
      <c r="B16" s="16" t="s">
        <v>10</v>
      </c>
      <c r="C16" s="50">
        <v>0</v>
      </c>
      <c r="D16" s="50">
        <v>0</v>
      </c>
      <c r="E16" s="50">
        <v>0</v>
      </c>
      <c r="F16" s="106">
        <v>0</v>
      </c>
      <c r="G16" s="50">
        <v>0</v>
      </c>
      <c r="H16" s="50">
        <v>0</v>
      </c>
      <c r="I16" s="50">
        <v>0</v>
      </c>
      <c r="J16" s="106">
        <v>0</v>
      </c>
      <c r="K16" s="74">
        <v>0</v>
      </c>
      <c r="L16" s="74">
        <v>0</v>
      </c>
      <c r="M16" s="74">
        <v>0</v>
      </c>
      <c r="N16" s="106">
        <v>0</v>
      </c>
      <c r="O16" s="50">
        <v>0</v>
      </c>
      <c r="P16" s="50">
        <v>0</v>
      </c>
      <c r="Q16" s="50">
        <v>0</v>
      </c>
      <c r="R16" s="106">
        <v>0</v>
      </c>
    </row>
    <row r="17" spans="1:18" ht="30.75" thickBot="1">
      <c r="A17" s="147"/>
      <c r="B17" s="16" t="s">
        <v>11</v>
      </c>
      <c r="C17" s="50">
        <v>0</v>
      </c>
      <c r="D17" s="50">
        <v>0</v>
      </c>
      <c r="E17" s="50">
        <v>0</v>
      </c>
      <c r="F17" s="106">
        <v>0</v>
      </c>
      <c r="G17" s="50">
        <v>0</v>
      </c>
      <c r="H17" s="50">
        <v>0</v>
      </c>
      <c r="I17" s="50">
        <v>0</v>
      </c>
      <c r="J17" s="106">
        <v>0</v>
      </c>
      <c r="K17" s="74">
        <v>0</v>
      </c>
      <c r="L17" s="74">
        <v>0</v>
      </c>
      <c r="M17" s="74">
        <v>0</v>
      </c>
      <c r="N17" s="106">
        <v>0</v>
      </c>
      <c r="O17" s="50">
        <v>0</v>
      </c>
      <c r="P17" s="50">
        <v>0</v>
      </c>
      <c r="Q17" s="50">
        <v>0</v>
      </c>
      <c r="R17" s="106">
        <v>0</v>
      </c>
    </row>
    <row r="18" spans="1:18" ht="15.75" customHeight="1" thickBot="1">
      <c r="A18" s="145" t="s">
        <v>100</v>
      </c>
      <c r="B18" s="16" t="s">
        <v>98</v>
      </c>
      <c r="C18" s="50">
        <v>0</v>
      </c>
      <c r="D18" s="50">
        <v>0</v>
      </c>
      <c r="E18" s="50">
        <v>0</v>
      </c>
      <c r="F18" s="106">
        <v>0</v>
      </c>
      <c r="G18" s="50">
        <v>10273.700000000001</v>
      </c>
      <c r="H18" s="50">
        <v>3306.93</v>
      </c>
      <c r="I18" s="50">
        <v>3306.93</v>
      </c>
      <c r="J18" s="106">
        <f>I18/G18</f>
        <v>0.32188306063054201</v>
      </c>
      <c r="K18" s="74" t="s">
        <v>132</v>
      </c>
      <c r="L18" s="74" t="s">
        <v>133</v>
      </c>
      <c r="M18" s="74" t="s">
        <v>133</v>
      </c>
      <c r="N18" s="106">
        <v>0.61</v>
      </c>
      <c r="O18" s="50">
        <v>21486.81</v>
      </c>
      <c r="P18" s="50">
        <v>21221.22</v>
      </c>
      <c r="Q18" s="50">
        <v>21221.22</v>
      </c>
      <c r="R18" s="106">
        <f>Q18/O18</f>
        <v>0.9876393936559219</v>
      </c>
    </row>
    <row r="19" spans="1:18" ht="45.75" thickBot="1">
      <c r="A19" s="146"/>
      <c r="B19" s="16" t="s">
        <v>21</v>
      </c>
      <c r="C19" s="50">
        <v>0</v>
      </c>
      <c r="D19" s="50">
        <v>0</v>
      </c>
      <c r="E19" s="50">
        <v>0</v>
      </c>
      <c r="F19" s="106">
        <v>0</v>
      </c>
      <c r="G19" s="50">
        <v>10273.700000000001</v>
      </c>
      <c r="H19" s="50">
        <v>3306.93</v>
      </c>
      <c r="I19" s="50">
        <v>3306.93</v>
      </c>
      <c r="J19" s="106">
        <f>I19/G19</f>
        <v>0.32188306063054201</v>
      </c>
      <c r="K19" s="74" t="s">
        <v>132</v>
      </c>
      <c r="L19" s="74" t="s">
        <v>133</v>
      </c>
      <c r="M19" s="74" t="s">
        <v>133</v>
      </c>
      <c r="N19" s="106">
        <v>0.61</v>
      </c>
      <c r="O19" s="50">
        <v>21486.81</v>
      </c>
      <c r="P19" s="50">
        <v>21221.22</v>
      </c>
      <c r="Q19" s="50">
        <v>21221.22</v>
      </c>
      <c r="R19" s="106">
        <f t="shared" ref="R19" si="3">Q19/O19</f>
        <v>0.9876393936559219</v>
      </c>
    </row>
    <row r="20" spans="1:18" ht="45.75" thickBot="1">
      <c r="A20" s="146"/>
      <c r="B20" s="16" t="s">
        <v>9</v>
      </c>
      <c r="C20" s="50">
        <v>0</v>
      </c>
      <c r="D20" s="50">
        <v>0</v>
      </c>
      <c r="E20" s="50">
        <v>0</v>
      </c>
      <c r="F20" s="106">
        <v>0</v>
      </c>
      <c r="G20" s="50">
        <v>0</v>
      </c>
      <c r="H20" s="50">
        <v>0</v>
      </c>
      <c r="I20" s="50">
        <v>0</v>
      </c>
      <c r="J20" s="106">
        <v>0</v>
      </c>
      <c r="K20" s="74">
        <v>0</v>
      </c>
      <c r="L20" s="74">
        <v>0</v>
      </c>
      <c r="M20" s="74">
        <v>0</v>
      </c>
      <c r="N20" s="106">
        <v>0</v>
      </c>
      <c r="O20" s="50">
        <v>0</v>
      </c>
      <c r="P20" s="50">
        <v>0</v>
      </c>
      <c r="Q20" s="50">
        <v>0</v>
      </c>
      <c r="R20" s="106">
        <v>0</v>
      </c>
    </row>
    <row r="21" spans="1:18" ht="45.75" thickBot="1">
      <c r="A21" s="146"/>
      <c r="B21" s="16" t="s">
        <v>10</v>
      </c>
      <c r="C21" s="50">
        <v>0</v>
      </c>
      <c r="D21" s="50">
        <v>0</v>
      </c>
      <c r="E21" s="50">
        <v>0</v>
      </c>
      <c r="F21" s="106">
        <v>0</v>
      </c>
      <c r="G21" s="50">
        <v>0</v>
      </c>
      <c r="H21" s="50">
        <v>0</v>
      </c>
      <c r="I21" s="50">
        <v>0</v>
      </c>
      <c r="J21" s="106">
        <v>0</v>
      </c>
      <c r="K21" s="74">
        <v>0</v>
      </c>
      <c r="L21" s="74">
        <v>0</v>
      </c>
      <c r="M21" s="74">
        <v>0</v>
      </c>
      <c r="N21" s="106">
        <v>0</v>
      </c>
      <c r="O21" s="50">
        <v>0</v>
      </c>
      <c r="P21" s="50">
        <v>0</v>
      </c>
      <c r="Q21" s="50">
        <v>0</v>
      </c>
      <c r="R21" s="106">
        <v>0</v>
      </c>
    </row>
    <row r="22" spans="1:18" ht="30.75" thickBot="1">
      <c r="A22" s="147"/>
      <c r="B22" s="16" t="s">
        <v>11</v>
      </c>
      <c r="C22" s="50">
        <v>0</v>
      </c>
      <c r="D22" s="50">
        <v>0</v>
      </c>
      <c r="E22" s="50">
        <v>0</v>
      </c>
      <c r="F22" s="106">
        <v>0</v>
      </c>
      <c r="G22" s="50">
        <v>0</v>
      </c>
      <c r="H22" s="50">
        <v>0</v>
      </c>
      <c r="I22" s="50">
        <v>0</v>
      </c>
      <c r="J22" s="106">
        <v>0</v>
      </c>
      <c r="K22" s="74">
        <v>0</v>
      </c>
      <c r="L22" s="74">
        <v>0</v>
      </c>
      <c r="M22" s="74" t="s">
        <v>103</v>
      </c>
      <c r="N22" s="106">
        <v>0</v>
      </c>
      <c r="O22" s="50">
        <v>0</v>
      </c>
      <c r="P22" s="50">
        <v>0</v>
      </c>
      <c r="Q22" s="50">
        <v>0</v>
      </c>
      <c r="R22" s="106">
        <v>0</v>
      </c>
    </row>
    <row r="23" spans="1:18" ht="15.75" customHeight="1" thickBot="1">
      <c r="A23" s="145" t="s">
        <v>101</v>
      </c>
      <c r="B23" s="15" t="s">
        <v>8</v>
      </c>
      <c r="C23" s="50">
        <v>60</v>
      </c>
      <c r="D23" s="50">
        <v>0</v>
      </c>
      <c r="E23" s="50">
        <v>0</v>
      </c>
      <c r="F23" s="106">
        <v>0</v>
      </c>
      <c r="G23" s="50">
        <v>60</v>
      </c>
      <c r="H23" s="50">
        <v>0</v>
      </c>
      <c r="I23" s="50">
        <v>0</v>
      </c>
      <c r="J23" s="106">
        <v>0</v>
      </c>
      <c r="K23" s="74" t="s">
        <v>129</v>
      </c>
      <c r="L23" s="74" t="s">
        <v>130</v>
      </c>
      <c r="M23" s="74" t="s">
        <v>130</v>
      </c>
      <c r="N23" s="106">
        <v>0.16700000000000001</v>
      </c>
      <c r="O23" s="63">
        <v>60</v>
      </c>
      <c r="P23" s="63">
        <v>60</v>
      </c>
      <c r="Q23" s="63">
        <v>60</v>
      </c>
      <c r="R23" s="106">
        <f>Q23/O23</f>
        <v>1</v>
      </c>
    </row>
    <row r="24" spans="1:18" ht="45.75" thickBot="1">
      <c r="A24" s="146"/>
      <c r="B24" s="16" t="s">
        <v>21</v>
      </c>
      <c r="C24" s="50">
        <v>60</v>
      </c>
      <c r="D24" s="50">
        <v>0</v>
      </c>
      <c r="E24" s="50">
        <v>0</v>
      </c>
      <c r="F24" s="106">
        <v>0</v>
      </c>
      <c r="G24" s="50">
        <v>60</v>
      </c>
      <c r="H24" s="50">
        <v>0</v>
      </c>
      <c r="I24" s="50">
        <v>0</v>
      </c>
      <c r="J24" s="106">
        <v>0</v>
      </c>
      <c r="K24" s="74" t="s">
        <v>129</v>
      </c>
      <c r="L24" s="74" t="s">
        <v>130</v>
      </c>
      <c r="M24" s="74" t="s">
        <v>130</v>
      </c>
      <c r="N24" s="106">
        <v>0.16700000000000001</v>
      </c>
      <c r="O24" s="63">
        <v>60</v>
      </c>
      <c r="P24" s="63">
        <v>60</v>
      </c>
      <c r="Q24" s="63">
        <v>60</v>
      </c>
      <c r="R24" s="106">
        <f t="shared" ref="R24" si="4">Q24/O24</f>
        <v>1</v>
      </c>
    </row>
    <row r="25" spans="1:18" ht="45.75" thickBot="1">
      <c r="A25" s="146"/>
      <c r="B25" s="16" t="s">
        <v>9</v>
      </c>
      <c r="C25" s="50">
        <v>0</v>
      </c>
      <c r="D25" s="50">
        <v>0</v>
      </c>
      <c r="E25" s="50">
        <v>0</v>
      </c>
      <c r="F25" s="106">
        <v>0</v>
      </c>
      <c r="G25" s="50">
        <v>0</v>
      </c>
      <c r="H25" s="50">
        <v>0</v>
      </c>
      <c r="I25" s="50">
        <v>0</v>
      </c>
      <c r="J25" s="106">
        <v>0</v>
      </c>
      <c r="K25" s="74">
        <v>0</v>
      </c>
      <c r="L25" s="74">
        <v>0</v>
      </c>
      <c r="M25" s="74">
        <v>0</v>
      </c>
      <c r="N25" s="106">
        <v>0</v>
      </c>
      <c r="O25" s="63">
        <v>0</v>
      </c>
      <c r="P25" s="63">
        <v>0</v>
      </c>
      <c r="Q25" s="63">
        <v>0</v>
      </c>
      <c r="R25" s="106">
        <v>0</v>
      </c>
    </row>
    <row r="26" spans="1:18" ht="45.75" thickBot="1">
      <c r="A26" s="146"/>
      <c r="B26" s="16" t="s">
        <v>10</v>
      </c>
      <c r="C26" s="50">
        <v>0</v>
      </c>
      <c r="D26" s="50">
        <v>0</v>
      </c>
      <c r="E26" s="50">
        <v>0</v>
      </c>
      <c r="F26" s="106">
        <v>0</v>
      </c>
      <c r="G26" s="50">
        <v>0</v>
      </c>
      <c r="H26" s="50">
        <v>0</v>
      </c>
      <c r="I26" s="50">
        <v>0</v>
      </c>
      <c r="J26" s="106">
        <v>0</v>
      </c>
      <c r="K26" s="74">
        <v>0</v>
      </c>
      <c r="L26" s="74">
        <v>0</v>
      </c>
      <c r="M26" s="74">
        <v>0</v>
      </c>
      <c r="N26" s="106">
        <v>0</v>
      </c>
      <c r="O26" s="63">
        <v>0</v>
      </c>
      <c r="P26" s="63">
        <v>0</v>
      </c>
      <c r="Q26" s="63">
        <v>0</v>
      </c>
      <c r="R26" s="106">
        <v>0</v>
      </c>
    </row>
    <row r="27" spans="1:18" ht="30.75" thickBot="1">
      <c r="A27" s="147"/>
      <c r="B27" s="16" t="s">
        <v>11</v>
      </c>
      <c r="C27" s="50">
        <v>0</v>
      </c>
      <c r="D27" s="50">
        <v>0</v>
      </c>
      <c r="E27" s="50">
        <v>0</v>
      </c>
      <c r="F27" s="106">
        <v>0</v>
      </c>
      <c r="G27" s="50">
        <v>0</v>
      </c>
      <c r="H27" s="50">
        <v>0</v>
      </c>
      <c r="I27" s="50">
        <v>0</v>
      </c>
      <c r="J27" s="106">
        <v>0</v>
      </c>
      <c r="K27" s="74">
        <v>0</v>
      </c>
      <c r="L27" s="74">
        <v>0</v>
      </c>
      <c r="M27" s="74">
        <v>0</v>
      </c>
      <c r="N27" s="106">
        <v>0</v>
      </c>
      <c r="O27" s="63">
        <v>0</v>
      </c>
      <c r="P27" s="63">
        <v>0</v>
      </c>
      <c r="Q27" s="63">
        <v>0</v>
      </c>
      <c r="R27" s="106">
        <v>0</v>
      </c>
    </row>
    <row r="28" spans="1:18" ht="15.75" thickBot="1">
      <c r="A28" s="154" t="s">
        <v>62</v>
      </c>
      <c r="B28" s="15" t="s">
        <v>8</v>
      </c>
      <c r="C28" s="56">
        <v>1045</v>
      </c>
      <c r="D28" s="50">
        <v>0</v>
      </c>
      <c r="E28" s="50">
        <v>0</v>
      </c>
      <c r="F28" s="106">
        <v>0</v>
      </c>
      <c r="G28" s="50">
        <v>1045</v>
      </c>
      <c r="H28" s="50">
        <v>0</v>
      </c>
      <c r="I28" s="50">
        <v>0</v>
      </c>
      <c r="J28" s="106">
        <v>0</v>
      </c>
      <c r="K28" s="74" t="s">
        <v>125</v>
      </c>
      <c r="L28" s="74" t="s">
        <v>125</v>
      </c>
      <c r="M28" s="74" t="s">
        <v>125</v>
      </c>
      <c r="N28" s="106">
        <v>1</v>
      </c>
      <c r="O28" s="63">
        <v>1045</v>
      </c>
      <c r="P28" s="63">
        <v>1045</v>
      </c>
      <c r="Q28" s="63">
        <v>1045</v>
      </c>
      <c r="R28" s="106">
        <f>Q28/O28</f>
        <v>1</v>
      </c>
    </row>
    <row r="29" spans="1:18" ht="52.5" customHeight="1" thickBot="1">
      <c r="A29" s="146"/>
      <c r="B29" s="17" t="s">
        <v>21</v>
      </c>
      <c r="C29" s="52">
        <v>52.25</v>
      </c>
      <c r="D29" s="50">
        <v>0</v>
      </c>
      <c r="E29" s="50">
        <v>0</v>
      </c>
      <c r="F29" s="106">
        <v>0</v>
      </c>
      <c r="G29" s="50">
        <v>52.25</v>
      </c>
      <c r="H29" s="50">
        <v>0</v>
      </c>
      <c r="I29" s="50">
        <v>0</v>
      </c>
      <c r="J29" s="106">
        <v>0</v>
      </c>
      <c r="K29" s="74" t="s">
        <v>126</v>
      </c>
      <c r="L29" s="74" t="s">
        <v>126</v>
      </c>
      <c r="M29" s="74" t="s">
        <v>126</v>
      </c>
      <c r="N29" s="106">
        <v>1</v>
      </c>
      <c r="O29" s="63">
        <v>52.25</v>
      </c>
      <c r="P29" s="63">
        <v>52.25</v>
      </c>
      <c r="Q29" s="63">
        <v>52.25</v>
      </c>
      <c r="R29" s="106">
        <f t="shared" ref="R29:R31" si="5">Q29/O29</f>
        <v>1</v>
      </c>
    </row>
    <row r="30" spans="1:18" ht="45.75" thickBot="1">
      <c r="A30" s="146"/>
      <c r="B30" s="16" t="s">
        <v>9</v>
      </c>
      <c r="C30" s="50">
        <v>0</v>
      </c>
      <c r="D30" s="50">
        <v>0</v>
      </c>
      <c r="E30" s="50">
        <v>0</v>
      </c>
      <c r="F30" s="106">
        <v>0</v>
      </c>
      <c r="G30" s="50">
        <v>0</v>
      </c>
      <c r="H30" s="50">
        <v>0</v>
      </c>
      <c r="I30" s="50">
        <v>0</v>
      </c>
      <c r="J30" s="106">
        <v>0</v>
      </c>
      <c r="K30" s="74" t="s">
        <v>103</v>
      </c>
      <c r="L30" s="74" t="s">
        <v>103</v>
      </c>
      <c r="M30" s="74" t="s">
        <v>103</v>
      </c>
      <c r="N30" s="106">
        <v>0</v>
      </c>
      <c r="O30" s="63">
        <v>0</v>
      </c>
      <c r="P30" s="63">
        <v>0</v>
      </c>
      <c r="Q30" s="63">
        <v>0</v>
      </c>
      <c r="R30" s="106">
        <v>0</v>
      </c>
    </row>
    <row r="31" spans="1:18" ht="45.75" thickBot="1">
      <c r="A31" s="146"/>
      <c r="B31" s="16" t="s">
        <v>10</v>
      </c>
      <c r="C31" s="50">
        <v>992.75</v>
      </c>
      <c r="D31" s="50">
        <v>0</v>
      </c>
      <c r="E31" s="50">
        <v>0</v>
      </c>
      <c r="F31" s="106">
        <v>0</v>
      </c>
      <c r="G31" s="50">
        <v>992.75</v>
      </c>
      <c r="H31" s="50">
        <v>0</v>
      </c>
      <c r="I31" s="50">
        <v>0</v>
      </c>
      <c r="J31" s="106">
        <v>0</v>
      </c>
      <c r="K31" s="74" t="s">
        <v>127</v>
      </c>
      <c r="L31" s="74" t="s">
        <v>127</v>
      </c>
      <c r="M31" s="74" t="s">
        <v>127</v>
      </c>
      <c r="N31" s="106">
        <v>1</v>
      </c>
      <c r="O31" s="63">
        <v>992.75</v>
      </c>
      <c r="P31" s="63">
        <v>992.75</v>
      </c>
      <c r="Q31" s="63">
        <v>992.75</v>
      </c>
      <c r="R31" s="106">
        <f t="shared" si="5"/>
        <v>1</v>
      </c>
    </row>
    <row r="32" spans="1:18" ht="30.75" thickBot="1">
      <c r="A32" s="147"/>
      <c r="B32" s="16" t="s">
        <v>11</v>
      </c>
      <c r="C32" s="50">
        <v>0</v>
      </c>
      <c r="D32" s="50">
        <v>0</v>
      </c>
      <c r="E32" s="50">
        <v>0</v>
      </c>
      <c r="F32" s="106">
        <v>0</v>
      </c>
      <c r="G32" s="50">
        <v>0</v>
      </c>
      <c r="H32" s="50">
        <v>0</v>
      </c>
      <c r="I32" s="50">
        <v>0</v>
      </c>
      <c r="J32" s="106">
        <v>0</v>
      </c>
      <c r="K32" s="74" t="s">
        <v>103</v>
      </c>
      <c r="L32" s="74" t="s">
        <v>103</v>
      </c>
      <c r="M32" s="74" t="s">
        <v>103</v>
      </c>
      <c r="N32" s="106">
        <v>0</v>
      </c>
      <c r="O32" s="63">
        <v>0</v>
      </c>
      <c r="P32" s="63">
        <v>0</v>
      </c>
      <c r="Q32" s="63">
        <v>0</v>
      </c>
      <c r="R32" s="106">
        <v>0</v>
      </c>
    </row>
    <row r="33" spans="1:19" ht="15.75" thickBot="1">
      <c r="A33" s="145" t="s">
        <v>284</v>
      </c>
      <c r="B33" s="15" t="s">
        <v>8</v>
      </c>
      <c r="C33" s="50">
        <v>1091.81</v>
      </c>
      <c r="D33" s="50">
        <v>0</v>
      </c>
      <c r="E33" s="50">
        <v>0</v>
      </c>
      <c r="F33" s="106">
        <v>0</v>
      </c>
      <c r="G33" s="50">
        <v>1091.81</v>
      </c>
      <c r="H33" s="50">
        <v>0</v>
      </c>
      <c r="I33" s="50">
        <v>0</v>
      </c>
      <c r="J33" s="106">
        <v>0</v>
      </c>
      <c r="K33" s="74" t="s">
        <v>128</v>
      </c>
      <c r="L33" s="74" t="s">
        <v>128</v>
      </c>
      <c r="M33" s="74" t="s">
        <v>128</v>
      </c>
      <c r="N33" s="106">
        <v>1</v>
      </c>
      <c r="O33" s="63">
        <v>1091.81</v>
      </c>
      <c r="P33" s="63">
        <v>1091.81</v>
      </c>
      <c r="Q33" s="63">
        <v>1091.81</v>
      </c>
      <c r="R33" s="106">
        <f>Q33/O33</f>
        <v>1</v>
      </c>
    </row>
    <row r="34" spans="1:19" ht="46.5" customHeight="1" thickBot="1">
      <c r="A34" s="146"/>
      <c r="B34" s="16" t="s">
        <v>21</v>
      </c>
      <c r="C34" s="50">
        <v>1091.81</v>
      </c>
      <c r="D34" s="50">
        <v>0</v>
      </c>
      <c r="E34" s="50">
        <v>0</v>
      </c>
      <c r="F34" s="106">
        <v>0</v>
      </c>
      <c r="G34" s="50">
        <v>1091.81</v>
      </c>
      <c r="H34" s="50">
        <v>0</v>
      </c>
      <c r="I34" s="50">
        <v>0</v>
      </c>
      <c r="J34" s="106">
        <v>0</v>
      </c>
      <c r="K34" s="74" t="s">
        <v>128</v>
      </c>
      <c r="L34" s="74" t="s">
        <v>128</v>
      </c>
      <c r="M34" s="74" t="s">
        <v>128</v>
      </c>
      <c r="N34" s="106">
        <v>1</v>
      </c>
      <c r="O34" s="63">
        <v>1091.81</v>
      </c>
      <c r="P34" s="63">
        <v>1091.81</v>
      </c>
      <c r="Q34" s="63">
        <v>1091.81</v>
      </c>
      <c r="R34" s="106">
        <f t="shared" ref="R34" si="6">Q34/O34</f>
        <v>1</v>
      </c>
    </row>
    <row r="35" spans="1:19" ht="45.75" thickBot="1">
      <c r="A35" s="146"/>
      <c r="B35" s="16" t="s">
        <v>9</v>
      </c>
      <c r="C35" s="50">
        <v>0</v>
      </c>
      <c r="D35" s="50">
        <v>0</v>
      </c>
      <c r="E35" s="50">
        <v>0</v>
      </c>
      <c r="F35" s="106">
        <v>0</v>
      </c>
      <c r="G35" s="50">
        <v>0</v>
      </c>
      <c r="H35" s="50">
        <v>0</v>
      </c>
      <c r="I35" s="50">
        <v>0</v>
      </c>
      <c r="J35" s="106">
        <v>0</v>
      </c>
      <c r="K35" s="74" t="s">
        <v>103</v>
      </c>
      <c r="L35" s="74" t="s">
        <v>103</v>
      </c>
      <c r="M35" s="74" t="s">
        <v>103</v>
      </c>
      <c r="N35" s="106">
        <v>0</v>
      </c>
      <c r="O35" s="63">
        <v>0</v>
      </c>
      <c r="P35" s="63">
        <v>0</v>
      </c>
      <c r="Q35" s="63">
        <v>0</v>
      </c>
      <c r="R35" s="106">
        <v>0</v>
      </c>
    </row>
    <row r="36" spans="1:19" ht="45.75" thickBot="1">
      <c r="A36" s="146"/>
      <c r="B36" s="16" t="s">
        <v>10</v>
      </c>
      <c r="C36" s="50">
        <v>0</v>
      </c>
      <c r="D36" s="50">
        <v>0</v>
      </c>
      <c r="E36" s="50">
        <v>0</v>
      </c>
      <c r="F36" s="106">
        <v>0</v>
      </c>
      <c r="G36" s="50">
        <v>0</v>
      </c>
      <c r="H36" s="50">
        <v>0</v>
      </c>
      <c r="I36" s="50">
        <v>0</v>
      </c>
      <c r="J36" s="106">
        <v>0</v>
      </c>
      <c r="K36" s="74" t="s">
        <v>103</v>
      </c>
      <c r="L36" s="74" t="s">
        <v>103</v>
      </c>
      <c r="M36" s="74" t="s">
        <v>103</v>
      </c>
      <c r="N36" s="106">
        <v>0</v>
      </c>
      <c r="O36" s="63">
        <v>0</v>
      </c>
      <c r="P36" s="63">
        <v>0</v>
      </c>
      <c r="Q36" s="63">
        <v>0</v>
      </c>
      <c r="R36" s="106">
        <v>0</v>
      </c>
    </row>
    <row r="37" spans="1:19" ht="30.75" thickBot="1">
      <c r="A37" s="147"/>
      <c r="B37" s="16" t="s">
        <v>11</v>
      </c>
      <c r="C37" s="50">
        <v>0</v>
      </c>
      <c r="D37" s="50">
        <v>0</v>
      </c>
      <c r="E37" s="50">
        <v>0</v>
      </c>
      <c r="F37" s="106">
        <v>0</v>
      </c>
      <c r="G37" s="50">
        <v>0</v>
      </c>
      <c r="H37" s="50">
        <v>0</v>
      </c>
      <c r="I37" s="50">
        <v>0</v>
      </c>
      <c r="J37" s="106">
        <v>0</v>
      </c>
      <c r="K37" s="74" t="s">
        <v>103</v>
      </c>
      <c r="L37" s="74" t="s">
        <v>103</v>
      </c>
      <c r="M37" s="74" t="s">
        <v>103</v>
      </c>
      <c r="N37" s="106">
        <v>0</v>
      </c>
      <c r="O37" s="63">
        <v>0</v>
      </c>
      <c r="P37" s="63">
        <v>0</v>
      </c>
      <c r="Q37" s="63">
        <v>0</v>
      </c>
      <c r="R37" s="106">
        <v>0</v>
      </c>
    </row>
    <row r="38" spans="1:19" ht="15.75" thickBot="1">
      <c r="A38" s="154" t="s">
        <v>12</v>
      </c>
      <c r="B38" s="57" t="s">
        <v>8</v>
      </c>
      <c r="C38" s="58">
        <f>C33+C28+C23+C18+C13</f>
        <v>20227.670000000002</v>
      </c>
      <c r="D38" s="58">
        <v>4355.6400000000003</v>
      </c>
      <c r="E38" s="58">
        <v>4355.6400000000003</v>
      </c>
      <c r="F38" s="109">
        <f>J40</f>
        <v>0</v>
      </c>
      <c r="G38" s="58">
        <f>G33+G28+G23+G18+G13</f>
        <v>30509.97</v>
      </c>
      <c r="H38" s="58">
        <f>H33+H28+H23+H18+H13</f>
        <v>12592.65</v>
      </c>
      <c r="I38" s="58">
        <f>I33+I28+I23+I18+I13</f>
        <v>12592.65</v>
      </c>
      <c r="J38" s="109">
        <f>I38/G38</f>
        <v>0.41273885225059215</v>
      </c>
      <c r="K38" s="91">
        <f>K33+K28+K23+K18+K13</f>
        <v>32602.05</v>
      </c>
      <c r="L38" s="92">
        <f>L13+L18+L23+L28+L33</f>
        <v>21664.16</v>
      </c>
      <c r="M38" s="92">
        <f>M13+M18+M23+M28+M33</f>
        <v>21664.16</v>
      </c>
      <c r="N38" s="111">
        <v>0.66400000000000003</v>
      </c>
      <c r="O38" s="64">
        <f>O13+O18+O23+O28+O33</f>
        <v>28171.960000000003</v>
      </c>
      <c r="P38" s="64">
        <f t="shared" ref="P38:Q38" si="7">P13+P18+P23+P28+P33</f>
        <v>27832.02</v>
      </c>
      <c r="Q38" s="64">
        <f t="shared" si="7"/>
        <v>27832.02</v>
      </c>
      <c r="R38" s="109">
        <f>Q38/O38</f>
        <v>0.98793339192587226</v>
      </c>
    </row>
    <row r="39" spans="1:19" ht="45.75" thickBot="1">
      <c r="A39" s="146"/>
      <c r="B39" s="16" t="s">
        <v>21</v>
      </c>
      <c r="C39" s="50">
        <f>C34+C29+C24+C19+C14</f>
        <v>19234.920000000002</v>
      </c>
      <c r="D39" s="50">
        <v>4355.6400000000003</v>
      </c>
      <c r="E39" s="50">
        <v>4355.6400000000003</v>
      </c>
      <c r="F39" s="106">
        <f>E39/C39</f>
        <v>0.22644440423978887</v>
      </c>
      <c r="G39" s="50">
        <f t="shared" ref="G39:I41" si="8">G34+G29+G24+G19+G14</f>
        <v>29517.22</v>
      </c>
      <c r="H39" s="50">
        <f t="shared" si="8"/>
        <v>12592.65</v>
      </c>
      <c r="I39" s="50">
        <f t="shared" si="8"/>
        <v>12592.65</v>
      </c>
      <c r="J39" s="106">
        <f t="shared" ref="J39:J41" si="9">I39/G39</f>
        <v>0.42662046086995997</v>
      </c>
      <c r="K39" s="110">
        <f t="shared" ref="K39:K42" si="10">K34+K29+K24+K19+K14</f>
        <v>31609.3</v>
      </c>
      <c r="L39" s="75">
        <f t="shared" ref="L39:M42" si="11">L14+L19+L24+L29+L34</f>
        <v>20671.41</v>
      </c>
      <c r="M39" s="75">
        <f t="shared" si="11"/>
        <v>20671.41</v>
      </c>
      <c r="N39" s="112">
        <v>0.66400000000000003</v>
      </c>
      <c r="O39" s="63">
        <f t="shared" ref="O39:Q42" si="12">O14+O19+O24+O29+O34</f>
        <v>27179.210000000003</v>
      </c>
      <c r="P39" s="63">
        <f t="shared" si="12"/>
        <v>26839.27</v>
      </c>
      <c r="Q39" s="63">
        <f t="shared" si="12"/>
        <v>26839.27</v>
      </c>
      <c r="R39" s="106">
        <f t="shared" ref="R39:R41" si="13">Q39/O39</f>
        <v>0.98749264603349385</v>
      </c>
      <c r="S39" s="90"/>
    </row>
    <row r="40" spans="1:19" ht="45.75" thickBot="1">
      <c r="A40" s="146"/>
      <c r="B40" s="16" t="s">
        <v>9</v>
      </c>
      <c r="C40" s="50">
        <v>0</v>
      </c>
      <c r="D40" s="50">
        <v>0</v>
      </c>
      <c r="E40" s="50">
        <v>0</v>
      </c>
      <c r="F40" s="106">
        <v>0</v>
      </c>
      <c r="G40" s="50">
        <f t="shared" si="8"/>
        <v>0</v>
      </c>
      <c r="H40" s="50">
        <f t="shared" si="8"/>
        <v>0</v>
      </c>
      <c r="I40" s="50">
        <f t="shared" si="8"/>
        <v>0</v>
      </c>
      <c r="J40" s="106">
        <v>0</v>
      </c>
      <c r="K40" s="110">
        <f t="shared" si="10"/>
        <v>0</v>
      </c>
      <c r="L40" s="75">
        <f t="shared" si="11"/>
        <v>0</v>
      </c>
      <c r="M40" s="75">
        <f t="shared" si="11"/>
        <v>0</v>
      </c>
      <c r="N40" s="112">
        <v>0</v>
      </c>
      <c r="O40" s="50">
        <f t="shared" si="12"/>
        <v>0</v>
      </c>
      <c r="P40" s="50">
        <f t="shared" si="12"/>
        <v>0</v>
      </c>
      <c r="Q40" s="50">
        <f t="shared" si="12"/>
        <v>0</v>
      </c>
      <c r="R40" s="106">
        <v>0</v>
      </c>
    </row>
    <row r="41" spans="1:19" ht="36" customHeight="1" thickBot="1">
      <c r="A41" s="146"/>
      <c r="B41" s="16" t="s">
        <v>10</v>
      </c>
      <c r="C41" s="50">
        <v>992.75</v>
      </c>
      <c r="D41" s="50">
        <v>0</v>
      </c>
      <c r="E41" s="50">
        <v>0</v>
      </c>
      <c r="F41" s="106">
        <v>0</v>
      </c>
      <c r="G41" s="50">
        <f t="shared" si="8"/>
        <v>992.75</v>
      </c>
      <c r="H41" s="50">
        <f t="shared" si="8"/>
        <v>0</v>
      </c>
      <c r="I41" s="50">
        <f t="shared" si="8"/>
        <v>0</v>
      </c>
      <c r="J41" s="106">
        <f t="shared" si="9"/>
        <v>0</v>
      </c>
      <c r="K41" s="110">
        <f t="shared" si="10"/>
        <v>992.75</v>
      </c>
      <c r="L41" s="75">
        <f t="shared" si="11"/>
        <v>992.75</v>
      </c>
      <c r="M41" s="75">
        <f t="shared" si="11"/>
        <v>992.75</v>
      </c>
      <c r="N41" s="112">
        <v>0.66400000000000003</v>
      </c>
      <c r="O41" s="50">
        <f t="shared" si="12"/>
        <v>992.75</v>
      </c>
      <c r="P41" s="50">
        <f t="shared" si="12"/>
        <v>992.75</v>
      </c>
      <c r="Q41" s="50">
        <f t="shared" si="12"/>
        <v>992.75</v>
      </c>
      <c r="R41" s="106">
        <f t="shared" si="13"/>
        <v>1</v>
      </c>
    </row>
    <row r="42" spans="1:19" ht="30.75" thickBot="1">
      <c r="A42" s="147"/>
      <c r="B42" s="16" t="s">
        <v>11</v>
      </c>
      <c r="C42" s="50">
        <v>0</v>
      </c>
      <c r="D42" s="50">
        <v>0</v>
      </c>
      <c r="E42" s="50">
        <v>0</v>
      </c>
      <c r="F42" s="106">
        <v>0</v>
      </c>
      <c r="G42" s="50">
        <v>0</v>
      </c>
      <c r="H42" s="50">
        <f t="shared" ref="H42:I42" si="14">H37+H32+H27+H22+H17</f>
        <v>0</v>
      </c>
      <c r="I42" s="50">
        <f t="shared" si="14"/>
        <v>0</v>
      </c>
      <c r="J42" s="106">
        <v>0</v>
      </c>
      <c r="K42" s="110">
        <f t="shared" si="10"/>
        <v>0</v>
      </c>
      <c r="L42" s="75">
        <f t="shared" si="11"/>
        <v>0</v>
      </c>
      <c r="M42" s="75">
        <f t="shared" si="11"/>
        <v>0</v>
      </c>
      <c r="N42" s="112">
        <v>0</v>
      </c>
      <c r="O42" s="50">
        <f t="shared" si="12"/>
        <v>0</v>
      </c>
      <c r="P42" s="50">
        <v>0</v>
      </c>
      <c r="Q42" s="50">
        <v>0</v>
      </c>
      <c r="R42" s="106">
        <v>0</v>
      </c>
    </row>
    <row r="44" spans="1:19">
      <c r="A44" s="18" t="s">
        <v>90</v>
      </c>
      <c r="B44" s="19" t="s">
        <v>91</v>
      </c>
    </row>
  </sheetData>
  <mergeCells count="28">
    <mergeCell ref="A38:A42"/>
    <mergeCell ref="A18:A22"/>
    <mergeCell ref="Q9:Q10"/>
    <mergeCell ref="R9:R10"/>
    <mergeCell ref="A12:R12"/>
    <mergeCell ref="A28:A32"/>
    <mergeCell ref="A33:A37"/>
    <mergeCell ref="A23:A27"/>
    <mergeCell ref="K9:K10"/>
    <mergeCell ref="L9:L10"/>
    <mergeCell ref="M9:M10"/>
    <mergeCell ref="N9:N10"/>
    <mergeCell ref="G9:G10"/>
    <mergeCell ref="A5:R5"/>
    <mergeCell ref="A13:A17"/>
    <mergeCell ref="A8:A10"/>
    <mergeCell ref="B8:B10"/>
    <mergeCell ref="C8:F8"/>
    <mergeCell ref="G8:J8"/>
    <mergeCell ref="O8:R8"/>
    <mergeCell ref="D9:D10"/>
    <mergeCell ref="E9:E10"/>
    <mergeCell ref="F9:F10"/>
    <mergeCell ref="H9:H10"/>
    <mergeCell ref="I9:I10"/>
    <mergeCell ref="J9:J10"/>
    <mergeCell ref="P9:P10"/>
    <mergeCell ref="K8:N8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3:S51"/>
  <sheetViews>
    <sheetView topLeftCell="A38" workbookViewId="0">
      <selection activeCell="A50" sqref="A50:B50"/>
    </sheetView>
  </sheetViews>
  <sheetFormatPr defaultRowHeight="15"/>
  <cols>
    <col min="1" max="1" width="19.85546875" customWidth="1"/>
    <col min="2" max="2" width="24" customWidth="1"/>
    <col min="3" max="3" width="11.42578125" customWidth="1"/>
    <col min="4" max="4" width="14.5703125" customWidth="1"/>
    <col min="5" max="5" width="11.140625" customWidth="1"/>
    <col min="6" max="6" width="10.28515625" customWidth="1"/>
    <col min="7" max="7" width="10.42578125" customWidth="1"/>
    <col min="8" max="8" width="11.42578125" customWidth="1"/>
    <col min="9" max="9" width="11" customWidth="1"/>
    <col min="10" max="14" width="11.140625" style="21" customWidth="1"/>
  </cols>
  <sheetData>
    <row r="3" spans="1:19">
      <c r="R3" s="11" t="s">
        <v>282</v>
      </c>
    </row>
    <row r="5" spans="1:19" ht="47.25" customHeight="1">
      <c r="A5" s="144" t="s">
        <v>42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</row>
    <row r="7" spans="1:19" ht="15.75" thickBot="1"/>
    <row r="8" spans="1:19" ht="16.5" thickBot="1">
      <c r="A8" s="148" t="s">
        <v>0</v>
      </c>
      <c r="B8" s="148" t="s">
        <v>1</v>
      </c>
      <c r="C8" s="151" t="s">
        <v>22</v>
      </c>
      <c r="D8" s="152"/>
      <c r="E8" s="152"/>
      <c r="F8" s="153"/>
      <c r="G8" s="151" t="s">
        <v>94</v>
      </c>
      <c r="H8" s="152"/>
      <c r="I8" s="152"/>
      <c r="J8" s="153"/>
      <c r="K8" s="151" t="s">
        <v>119</v>
      </c>
      <c r="L8" s="152"/>
      <c r="M8" s="152"/>
      <c r="N8" s="153"/>
      <c r="O8" s="151" t="s">
        <v>281</v>
      </c>
      <c r="P8" s="152"/>
      <c r="Q8" s="152"/>
      <c r="R8" s="153"/>
    </row>
    <row r="9" spans="1:19" ht="66.75" customHeight="1">
      <c r="A9" s="149"/>
      <c r="B9" s="149"/>
      <c r="C9" s="12" t="s">
        <v>2</v>
      </c>
      <c r="D9" s="148" t="s">
        <v>3</v>
      </c>
      <c r="E9" s="148" t="s">
        <v>4</v>
      </c>
      <c r="F9" s="148" t="s">
        <v>5</v>
      </c>
      <c r="G9" s="12" t="s">
        <v>2</v>
      </c>
      <c r="H9" s="148" t="s">
        <v>3</v>
      </c>
      <c r="I9" s="148" t="s">
        <v>4</v>
      </c>
      <c r="J9" s="162" t="s">
        <v>5</v>
      </c>
      <c r="K9" s="12" t="s">
        <v>2</v>
      </c>
      <c r="L9" s="148" t="s">
        <v>3</v>
      </c>
      <c r="M9" s="148" t="s">
        <v>4</v>
      </c>
      <c r="N9" s="162" t="s">
        <v>5</v>
      </c>
      <c r="O9" s="12" t="s">
        <v>2</v>
      </c>
      <c r="P9" s="148" t="s">
        <v>3</v>
      </c>
      <c r="Q9" s="148" t="s">
        <v>4</v>
      </c>
      <c r="R9" s="148" t="s">
        <v>6</v>
      </c>
    </row>
    <row r="10" spans="1:19" ht="63.75" customHeight="1" thickBot="1">
      <c r="A10" s="150"/>
      <c r="B10" s="150"/>
      <c r="C10" s="13" t="s">
        <v>25</v>
      </c>
      <c r="D10" s="150"/>
      <c r="E10" s="150"/>
      <c r="F10" s="150"/>
      <c r="G10" s="13" t="s">
        <v>25</v>
      </c>
      <c r="H10" s="150"/>
      <c r="I10" s="150"/>
      <c r="J10" s="163"/>
      <c r="K10" s="13" t="s">
        <v>25</v>
      </c>
      <c r="L10" s="150"/>
      <c r="M10" s="150"/>
      <c r="N10" s="163"/>
      <c r="O10" s="13" t="s">
        <v>7</v>
      </c>
      <c r="P10" s="150"/>
      <c r="Q10" s="150"/>
      <c r="R10" s="150"/>
    </row>
    <row r="11" spans="1:19">
      <c r="A11" s="20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72" t="s">
        <v>120</v>
      </c>
      <c r="K11" s="72" t="s">
        <v>121</v>
      </c>
      <c r="L11" s="72" t="s">
        <v>122</v>
      </c>
      <c r="M11" s="72" t="s">
        <v>123</v>
      </c>
      <c r="N11" s="72" t="s">
        <v>124</v>
      </c>
      <c r="O11" s="12">
        <v>15</v>
      </c>
      <c r="P11" s="12">
        <v>16</v>
      </c>
      <c r="Q11" s="12">
        <v>17</v>
      </c>
      <c r="R11" s="12">
        <v>18</v>
      </c>
    </row>
    <row r="12" spans="1:19" ht="15.75">
      <c r="A12" s="164" t="s">
        <v>79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</row>
    <row r="13" spans="1:19">
      <c r="A13" s="167" t="s">
        <v>105</v>
      </c>
      <c r="B13" s="73" t="s">
        <v>8</v>
      </c>
      <c r="C13" s="48">
        <v>0</v>
      </c>
      <c r="D13" s="48">
        <v>0</v>
      </c>
      <c r="E13" s="48">
        <v>0</v>
      </c>
      <c r="F13" s="108">
        <v>0</v>
      </c>
      <c r="G13" s="65" t="s">
        <v>102</v>
      </c>
      <c r="H13" s="65" t="s">
        <v>104</v>
      </c>
      <c r="I13" s="65" t="s">
        <v>104</v>
      </c>
      <c r="J13" s="108">
        <f>I13/G13</f>
        <v>0.17857142857142858</v>
      </c>
      <c r="K13" s="65" t="s">
        <v>102</v>
      </c>
      <c r="L13" s="65" t="s">
        <v>135</v>
      </c>
      <c r="M13" s="65" t="s">
        <v>135</v>
      </c>
      <c r="N13" s="108">
        <f>M13/K13</f>
        <v>0.99732142857142858</v>
      </c>
      <c r="O13" s="133">
        <v>5600</v>
      </c>
      <c r="P13" s="107">
        <v>5585</v>
      </c>
      <c r="Q13" s="107">
        <v>5585</v>
      </c>
      <c r="R13" s="108">
        <f>Q13/O13</f>
        <v>0.99732142857142858</v>
      </c>
      <c r="S13" s="132">
        <f>O13+O18+O23</f>
        <v>7721.05</v>
      </c>
    </row>
    <row r="14" spans="1:19" ht="45">
      <c r="A14" s="167"/>
      <c r="B14" s="73" t="s">
        <v>21</v>
      </c>
      <c r="C14" s="48">
        <v>0</v>
      </c>
      <c r="D14" s="48">
        <v>0</v>
      </c>
      <c r="E14" s="48">
        <v>0</v>
      </c>
      <c r="F14" s="108">
        <v>0</v>
      </c>
      <c r="G14" s="65" t="s">
        <v>102</v>
      </c>
      <c r="H14" s="65" t="s">
        <v>104</v>
      </c>
      <c r="I14" s="65" t="s">
        <v>104</v>
      </c>
      <c r="J14" s="108">
        <f t="shared" ref="J14" si="0">I14/G14</f>
        <v>0.17857142857142858</v>
      </c>
      <c r="K14" s="65" t="s">
        <v>102</v>
      </c>
      <c r="L14" s="65" t="s">
        <v>135</v>
      </c>
      <c r="M14" s="65" t="s">
        <v>135</v>
      </c>
      <c r="N14" s="108">
        <f t="shared" ref="N14" si="1">M14/K14</f>
        <v>0.99732142857142858</v>
      </c>
      <c r="O14" s="107">
        <v>5600</v>
      </c>
      <c r="P14" s="107">
        <v>5585</v>
      </c>
      <c r="Q14" s="107">
        <v>5585</v>
      </c>
      <c r="R14" s="108">
        <f t="shared" ref="R14" si="2">Q14/O14</f>
        <v>0.99732142857142858</v>
      </c>
    </row>
    <row r="15" spans="1:19" ht="30">
      <c r="A15" s="167"/>
      <c r="B15" s="73" t="s">
        <v>9</v>
      </c>
      <c r="C15" s="48">
        <v>0</v>
      </c>
      <c r="D15" s="48">
        <v>0</v>
      </c>
      <c r="E15" s="48">
        <v>0</v>
      </c>
      <c r="F15" s="108">
        <v>0</v>
      </c>
      <c r="G15" s="65" t="s">
        <v>103</v>
      </c>
      <c r="H15" s="65" t="s">
        <v>103</v>
      </c>
      <c r="I15" s="65" t="s">
        <v>103</v>
      </c>
      <c r="J15" s="108">
        <v>0</v>
      </c>
      <c r="K15" s="65" t="s">
        <v>103</v>
      </c>
      <c r="L15" s="65" t="s">
        <v>103</v>
      </c>
      <c r="M15" s="65" t="s">
        <v>103</v>
      </c>
      <c r="N15" s="108">
        <v>0</v>
      </c>
      <c r="O15" s="107">
        <v>0</v>
      </c>
      <c r="P15" s="107">
        <v>0</v>
      </c>
      <c r="Q15" s="107">
        <v>0</v>
      </c>
      <c r="R15" s="79">
        <v>0</v>
      </c>
    </row>
    <row r="16" spans="1:19" ht="30">
      <c r="A16" s="167"/>
      <c r="B16" s="73" t="s">
        <v>10</v>
      </c>
      <c r="C16" s="48">
        <v>0</v>
      </c>
      <c r="D16" s="48">
        <v>0</v>
      </c>
      <c r="E16" s="48">
        <v>0</v>
      </c>
      <c r="F16" s="108">
        <v>0</v>
      </c>
      <c r="G16" s="65" t="s">
        <v>103</v>
      </c>
      <c r="H16" s="65" t="s">
        <v>103</v>
      </c>
      <c r="I16" s="65" t="s">
        <v>103</v>
      </c>
      <c r="J16" s="108">
        <v>0</v>
      </c>
      <c r="K16" s="65" t="s">
        <v>103</v>
      </c>
      <c r="L16" s="65" t="s">
        <v>103</v>
      </c>
      <c r="M16" s="65" t="s">
        <v>103</v>
      </c>
      <c r="N16" s="108">
        <v>0</v>
      </c>
      <c r="O16" s="107">
        <v>0</v>
      </c>
      <c r="P16" s="107">
        <v>0</v>
      </c>
      <c r="Q16" s="107">
        <v>0</v>
      </c>
      <c r="R16" s="79">
        <v>0</v>
      </c>
    </row>
    <row r="17" spans="1:18" ht="30">
      <c r="A17" s="167"/>
      <c r="B17" s="73" t="s">
        <v>11</v>
      </c>
      <c r="C17" s="48">
        <v>0</v>
      </c>
      <c r="D17" s="48">
        <v>0</v>
      </c>
      <c r="E17" s="48">
        <v>0</v>
      </c>
      <c r="F17" s="108">
        <v>0</v>
      </c>
      <c r="G17" s="65" t="s">
        <v>103</v>
      </c>
      <c r="H17" s="65" t="s">
        <v>103</v>
      </c>
      <c r="I17" s="65" t="s">
        <v>103</v>
      </c>
      <c r="J17" s="108">
        <v>0</v>
      </c>
      <c r="K17" s="65" t="s">
        <v>103</v>
      </c>
      <c r="L17" s="65" t="s">
        <v>103</v>
      </c>
      <c r="M17" s="65" t="s">
        <v>103</v>
      </c>
      <c r="N17" s="108">
        <v>0</v>
      </c>
      <c r="O17" s="107">
        <v>0</v>
      </c>
      <c r="P17" s="107">
        <v>0</v>
      </c>
      <c r="Q17" s="107">
        <v>0</v>
      </c>
      <c r="R17" s="79">
        <v>0</v>
      </c>
    </row>
    <row r="18" spans="1:18" ht="15.75" customHeight="1" thickBot="1">
      <c r="A18" s="146" t="s">
        <v>80</v>
      </c>
      <c r="B18" s="15" t="s">
        <v>8</v>
      </c>
      <c r="C18" s="50">
        <v>150</v>
      </c>
      <c r="D18" s="50">
        <v>10</v>
      </c>
      <c r="E18" s="50">
        <v>10</v>
      </c>
      <c r="F18" s="106">
        <f>E18/C18</f>
        <v>6.6666666666666666E-2</v>
      </c>
      <c r="G18" s="50">
        <v>150</v>
      </c>
      <c r="H18" s="50">
        <v>10</v>
      </c>
      <c r="I18" s="50">
        <v>10</v>
      </c>
      <c r="J18" s="106">
        <f>I18/G18</f>
        <v>6.6666666666666666E-2</v>
      </c>
      <c r="K18" s="74" t="s">
        <v>144</v>
      </c>
      <c r="L18" s="74" t="s">
        <v>221</v>
      </c>
      <c r="M18" s="74" t="s">
        <v>221</v>
      </c>
      <c r="N18" s="106">
        <f>M18/K18</f>
        <v>0.96933333333333338</v>
      </c>
      <c r="O18" s="131">
        <v>150</v>
      </c>
      <c r="P18" s="50">
        <v>150</v>
      </c>
      <c r="Q18" s="50">
        <v>150</v>
      </c>
      <c r="R18" s="106">
        <f>Q18/O18</f>
        <v>1</v>
      </c>
    </row>
    <row r="19" spans="1:18" ht="45.75" thickBot="1">
      <c r="A19" s="146"/>
      <c r="B19" s="16" t="s">
        <v>21</v>
      </c>
      <c r="C19" s="50">
        <v>150</v>
      </c>
      <c r="D19" s="50">
        <v>10</v>
      </c>
      <c r="E19" s="50">
        <v>10</v>
      </c>
      <c r="F19" s="106">
        <f>E19/C19</f>
        <v>6.6666666666666666E-2</v>
      </c>
      <c r="G19" s="50">
        <v>150</v>
      </c>
      <c r="H19" s="50">
        <v>10</v>
      </c>
      <c r="I19" s="50">
        <v>10</v>
      </c>
      <c r="J19" s="106">
        <f t="shared" ref="J19" si="3">I19/G19</f>
        <v>6.6666666666666666E-2</v>
      </c>
      <c r="K19" s="74" t="s">
        <v>144</v>
      </c>
      <c r="L19" s="74" t="s">
        <v>221</v>
      </c>
      <c r="M19" s="74" t="s">
        <v>221</v>
      </c>
      <c r="N19" s="106">
        <f t="shared" ref="N19" si="4">M19/K19</f>
        <v>0.96933333333333338</v>
      </c>
      <c r="O19" s="50">
        <v>150</v>
      </c>
      <c r="P19" s="50">
        <v>150</v>
      </c>
      <c r="Q19" s="50">
        <v>150</v>
      </c>
      <c r="R19" s="106">
        <f t="shared" ref="R19" si="5">Q19/O19</f>
        <v>1</v>
      </c>
    </row>
    <row r="20" spans="1:18" ht="30.75" thickBot="1">
      <c r="A20" s="146"/>
      <c r="B20" s="16" t="s">
        <v>9</v>
      </c>
      <c r="C20" s="50">
        <v>0</v>
      </c>
      <c r="D20" s="50">
        <v>0</v>
      </c>
      <c r="E20" s="50">
        <v>0</v>
      </c>
      <c r="F20" s="106">
        <v>0</v>
      </c>
      <c r="G20" s="50">
        <v>0</v>
      </c>
      <c r="H20" s="50">
        <v>0</v>
      </c>
      <c r="I20" s="50">
        <v>0</v>
      </c>
      <c r="J20" s="106">
        <v>0</v>
      </c>
      <c r="K20" s="74" t="s">
        <v>103</v>
      </c>
      <c r="L20" s="74" t="s">
        <v>103</v>
      </c>
      <c r="M20" s="74" t="s">
        <v>103</v>
      </c>
      <c r="N20" s="106">
        <v>0</v>
      </c>
      <c r="O20" s="50">
        <v>0</v>
      </c>
      <c r="P20" s="50">
        <v>0</v>
      </c>
      <c r="Q20" s="50">
        <v>0</v>
      </c>
      <c r="R20" s="106">
        <v>0</v>
      </c>
    </row>
    <row r="21" spans="1:18" ht="30.75" thickBot="1">
      <c r="A21" s="146"/>
      <c r="B21" s="16" t="s">
        <v>10</v>
      </c>
      <c r="C21" s="50">
        <v>0</v>
      </c>
      <c r="D21" s="50">
        <v>0</v>
      </c>
      <c r="E21" s="50">
        <v>0</v>
      </c>
      <c r="F21" s="106">
        <v>0</v>
      </c>
      <c r="G21" s="50">
        <v>0</v>
      </c>
      <c r="H21" s="50">
        <v>0</v>
      </c>
      <c r="I21" s="50">
        <v>0</v>
      </c>
      <c r="J21" s="106">
        <v>0</v>
      </c>
      <c r="K21" s="74" t="s">
        <v>103</v>
      </c>
      <c r="L21" s="74" t="s">
        <v>103</v>
      </c>
      <c r="M21" s="74" t="s">
        <v>103</v>
      </c>
      <c r="N21" s="106">
        <v>0</v>
      </c>
      <c r="O21" s="50">
        <v>0</v>
      </c>
      <c r="P21" s="50">
        <v>0</v>
      </c>
      <c r="Q21" s="50">
        <v>0</v>
      </c>
      <c r="R21" s="106">
        <v>0</v>
      </c>
    </row>
    <row r="22" spans="1:18" ht="30.75" thickBot="1">
      <c r="A22" s="147"/>
      <c r="B22" s="16" t="s">
        <v>11</v>
      </c>
      <c r="C22" s="50">
        <v>0</v>
      </c>
      <c r="D22" s="50">
        <v>0</v>
      </c>
      <c r="E22" s="50">
        <v>0</v>
      </c>
      <c r="F22" s="106">
        <v>0</v>
      </c>
      <c r="G22" s="50">
        <v>0</v>
      </c>
      <c r="H22" s="50">
        <v>0</v>
      </c>
      <c r="I22" s="50">
        <v>0</v>
      </c>
      <c r="J22" s="106">
        <v>0</v>
      </c>
      <c r="K22" s="74" t="s">
        <v>103</v>
      </c>
      <c r="L22" s="74" t="s">
        <v>103</v>
      </c>
      <c r="M22" s="74" t="s">
        <v>103</v>
      </c>
      <c r="N22" s="106">
        <v>0</v>
      </c>
      <c r="O22" s="50">
        <v>0</v>
      </c>
      <c r="P22" s="50">
        <v>0</v>
      </c>
      <c r="Q22" s="50">
        <v>0</v>
      </c>
      <c r="R22" s="106">
        <v>0</v>
      </c>
    </row>
    <row r="23" spans="1:18" ht="15.75" customHeight="1" thickBot="1">
      <c r="A23" s="145" t="s">
        <v>81</v>
      </c>
      <c r="B23" s="15" t="s">
        <v>8</v>
      </c>
      <c r="C23" s="50">
        <f>SUM(C26+C24)</f>
        <v>1971.05</v>
      </c>
      <c r="D23" s="50">
        <v>0</v>
      </c>
      <c r="E23" s="50">
        <v>0</v>
      </c>
      <c r="F23" s="106">
        <v>0</v>
      </c>
      <c r="G23" s="67">
        <v>1971.05</v>
      </c>
      <c r="H23" s="67">
        <v>980</v>
      </c>
      <c r="I23" s="67">
        <v>980</v>
      </c>
      <c r="J23" s="112">
        <f>I23/G23</f>
        <v>0.49719692549656275</v>
      </c>
      <c r="K23" s="75" t="s">
        <v>136</v>
      </c>
      <c r="L23" s="75" t="s">
        <v>136</v>
      </c>
      <c r="M23" s="75" t="s">
        <v>136</v>
      </c>
      <c r="N23" s="106">
        <v>1</v>
      </c>
      <c r="O23" s="131">
        <v>1971.05</v>
      </c>
      <c r="P23" s="50">
        <v>1971.05</v>
      </c>
      <c r="Q23" s="50">
        <v>1971.05</v>
      </c>
      <c r="R23" s="106">
        <f>Q23/O23</f>
        <v>1</v>
      </c>
    </row>
    <row r="24" spans="1:18" ht="45.75" thickBot="1">
      <c r="A24" s="146"/>
      <c r="B24" s="16" t="s">
        <v>21</v>
      </c>
      <c r="C24" s="50">
        <v>98.55</v>
      </c>
      <c r="D24" s="50">
        <v>0</v>
      </c>
      <c r="E24" s="50">
        <v>0</v>
      </c>
      <c r="F24" s="106">
        <v>0</v>
      </c>
      <c r="G24" s="67">
        <v>98.55</v>
      </c>
      <c r="H24" s="67">
        <v>49</v>
      </c>
      <c r="I24" s="67">
        <v>49</v>
      </c>
      <c r="J24" s="112">
        <f t="shared" ref="J24:J26" si="6">I24/G24</f>
        <v>0.49720953830542874</v>
      </c>
      <c r="K24" s="75" t="s">
        <v>137</v>
      </c>
      <c r="L24" s="75" t="s">
        <v>137</v>
      </c>
      <c r="M24" s="75" t="s">
        <v>137</v>
      </c>
      <c r="N24" s="106">
        <v>1</v>
      </c>
      <c r="O24" s="50">
        <v>98.55</v>
      </c>
      <c r="P24" s="50">
        <v>98.55</v>
      </c>
      <c r="Q24" s="50">
        <v>98.55</v>
      </c>
      <c r="R24" s="106">
        <f t="shared" ref="R24:R26" si="7">Q24/O24</f>
        <v>1</v>
      </c>
    </row>
    <row r="25" spans="1:18" ht="30.75" thickBot="1">
      <c r="A25" s="146"/>
      <c r="B25" s="16" t="s">
        <v>9</v>
      </c>
      <c r="C25" s="50">
        <v>0</v>
      </c>
      <c r="D25" s="50">
        <v>0</v>
      </c>
      <c r="E25" s="50">
        <v>0</v>
      </c>
      <c r="F25" s="106">
        <v>0</v>
      </c>
      <c r="G25" s="67">
        <v>0</v>
      </c>
      <c r="H25" s="67">
        <v>0</v>
      </c>
      <c r="I25" s="67">
        <v>0</v>
      </c>
      <c r="J25" s="112">
        <v>0</v>
      </c>
      <c r="K25" s="75" t="s">
        <v>103</v>
      </c>
      <c r="L25" s="75" t="s">
        <v>103</v>
      </c>
      <c r="M25" s="75" t="s">
        <v>103</v>
      </c>
      <c r="N25" s="106">
        <v>0</v>
      </c>
      <c r="O25" s="50">
        <v>0</v>
      </c>
      <c r="P25" s="50">
        <v>0</v>
      </c>
      <c r="Q25" s="50">
        <v>0</v>
      </c>
      <c r="R25" s="106">
        <v>0</v>
      </c>
    </row>
    <row r="26" spans="1:18" ht="30.75" thickBot="1">
      <c r="A26" s="146"/>
      <c r="B26" s="16" t="s">
        <v>10</v>
      </c>
      <c r="C26" s="50">
        <v>1872.5</v>
      </c>
      <c r="D26" s="50">
        <v>0</v>
      </c>
      <c r="E26" s="50">
        <v>0</v>
      </c>
      <c r="F26" s="106">
        <v>0</v>
      </c>
      <c r="G26" s="67">
        <v>1872.5</v>
      </c>
      <c r="H26" s="67">
        <v>931</v>
      </c>
      <c r="I26" s="67">
        <v>931</v>
      </c>
      <c r="J26" s="112">
        <f t="shared" si="6"/>
        <v>0.49719626168224301</v>
      </c>
      <c r="K26" s="75" t="s">
        <v>138</v>
      </c>
      <c r="L26" s="75" t="s">
        <v>138</v>
      </c>
      <c r="M26" s="75" t="s">
        <v>138</v>
      </c>
      <c r="N26" s="106">
        <v>1</v>
      </c>
      <c r="O26" s="50">
        <v>1872.5</v>
      </c>
      <c r="P26" s="50">
        <v>1872.5</v>
      </c>
      <c r="Q26" s="50">
        <v>1872.5</v>
      </c>
      <c r="R26" s="106">
        <f t="shared" si="7"/>
        <v>1</v>
      </c>
    </row>
    <row r="27" spans="1:18" ht="30.75" thickBot="1">
      <c r="A27" s="147"/>
      <c r="B27" s="16" t="s">
        <v>11</v>
      </c>
      <c r="C27" s="50">
        <v>0</v>
      </c>
      <c r="D27" s="50">
        <v>0</v>
      </c>
      <c r="E27" s="50">
        <v>0</v>
      </c>
      <c r="F27" s="106">
        <v>0</v>
      </c>
      <c r="G27" s="67">
        <v>0</v>
      </c>
      <c r="H27" s="67">
        <v>0</v>
      </c>
      <c r="I27" s="67">
        <v>0</v>
      </c>
      <c r="J27" s="112">
        <v>0</v>
      </c>
      <c r="K27" s="75" t="s">
        <v>103</v>
      </c>
      <c r="L27" s="75" t="s">
        <v>103</v>
      </c>
      <c r="M27" s="75" t="s">
        <v>103</v>
      </c>
      <c r="N27" s="106">
        <v>0</v>
      </c>
      <c r="O27" s="50">
        <v>0</v>
      </c>
      <c r="P27" s="50">
        <v>0</v>
      </c>
      <c r="Q27" s="50">
        <v>0</v>
      </c>
      <c r="R27" s="106">
        <v>0</v>
      </c>
    </row>
    <row r="28" spans="1:18" ht="16.5" thickBot="1">
      <c r="A28" s="159" t="s">
        <v>69</v>
      </c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1"/>
    </row>
    <row r="29" spans="1:18" ht="15.75" customHeight="1" thickBot="1">
      <c r="A29" s="154" t="s">
        <v>82</v>
      </c>
      <c r="B29" s="15" t="s">
        <v>8</v>
      </c>
      <c r="C29" s="50">
        <v>8801.8799999999992</v>
      </c>
      <c r="D29" s="50">
        <v>2314.33</v>
      </c>
      <c r="E29" s="50">
        <v>2314.33</v>
      </c>
      <c r="F29" s="106">
        <f>E29/C29</f>
        <v>0.26293587279081287</v>
      </c>
      <c r="G29" s="50">
        <v>9079.48</v>
      </c>
      <c r="H29" s="50">
        <v>4172.51</v>
      </c>
      <c r="I29" s="50">
        <v>4172.51</v>
      </c>
      <c r="J29" s="106">
        <f>I29/G29</f>
        <v>0.45955385110160496</v>
      </c>
      <c r="K29" s="74" t="s">
        <v>139</v>
      </c>
      <c r="L29" s="74" t="s">
        <v>222</v>
      </c>
      <c r="M29" s="74" t="s">
        <v>222</v>
      </c>
      <c r="N29" s="106">
        <f>M29/K29</f>
        <v>0.70489553824362616</v>
      </c>
      <c r="O29" s="50">
        <v>3143.29</v>
      </c>
      <c r="P29" s="50">
        <v>2833.34</v>
      </c>
      <c r="Q29" s="50">
        <v>2833.34</v>
      </c>
      <c r="R29" s="106">
        <f>Q29/O29</f>
        <v>0.90139312631033097</v>
      </c>
    </row>
    <row r="30" spans="1:18" ht="45.75" thickBot="1">
      <c r="A30" s="146"/>
      <c r="B30" s="16" t="s">
        <v>21</v>
      </c>
      <c r="C30" s="50">
        <v>8801.8799999999992</v>
      </c>
      <c r="D30" s="50">
        <v>2314.33</v>
      </c>
      <c r="E30" s="50">
        <v>2314.33</v>
      </c>
      <c r="F30" s="106">
        <f t="shared" ref="F30" si="8">E30/C30</f>
        <v>0.26293587279081287</v>
      </c>
      <c r="G30" s="50">
        <v>9079.48</v>
      </c>
      <c r="H30" s="50">
        <v>4172.51</v>
      </c>
      <c r="I30" s="50">
        <v>4172.51</v>
      </c>
      <c r="J30" s="106">
        <f t="shared" ref="J30" si="9">I30/G30</f>
        <v>0.45955385110160496</v>
      </c>
      <c r="K30" s="74" t="s">
        <v>139</v>
      </c>
      <c r="L30" s="74" t="s">
        <v>222</v>
      </c>
      <c r="M30" s="74" t="s">
        <v>222</v>
      </c>
      <c r="N30" s="106">
        <f t="shared" ref="N30" si="10">M30/K30</f>
        <v>0.70489553824362616</v>
      </c>
      <c r="O30" s="50">
        <v>3143.39</v>
      </c>
      <c r="P30" s="50">
        <v>2833.34</v>
      </c>
      <c r="Q30" s="50">
        <v>2833.34</v>
      </c>
      <c r="R30" s="106">
        <f t="shared" ref="R30" si="11">Q30/O30</f>
        <v>0.9013644504818048</v>
      </c>
    </row>
    <row r="31" spans="1:18" ht="30.75" thickBot="1">
      <c r="A31" s="146"/>
      <c r="B31" s="16" t="s">
        <v>9</v>
      </c>
      <c r="C31" s="50">
        <v>0</v>
      </c>
      <c r="D31" s="50">
        <v>0</v>
      </c>
      <c r="E31" s="50">
        <v>0</v>
      </c>
      <c r="F31" s="106">
        <v>0</v>
      </c>
      <c r="G31" s="50">
        <v>0</v>
      </c>
      <c r="H31" s="50">
        <v>0</v>
      </c>
      <c r="I31" s="50">
        <v>0</v>
      </c>
      <c r="J31" s="106">
        <v>0</v>
      </c>
      <c r="K31" s="74" t="s">
        <v>103</v>
      </c>
      <c r="L31" s="74" t="s">
        <v>103</v>
      </c>
      <c r="M31" s="74" t="s">
        <v>103</v>
      </c>
      <c r="N31" s="106">
        <v>0</v>
      </c>
      <c r="O31" s="50">
        <v>0</v>
      </c>
      <c r="P31" s="50">
        <v>0</v>
      </c>
      <c r="Q31" s="50">
        <v>0</v>
      </c>
      <c r="R31" s="106">
        <v>0</v>
      </c>
    </row>
    <row r="32" spans="1:18" ht="30.75" thickBot="1">
      <c r="A32" s="146"/>
      <c r="B32" s="16" t="s">
        <v>10</v>
      </c>
      <c r="C32" s="50">
        <v>0</v>
      </c>
      <c r="D32" s="50">
        <v>0</v>
      </c>
      <c r="E32" s="50">
        <v>0</v>
      </c>
      <c r="F32" s="106">
        <v>0</v>
      </c>
      <c r="G32" s="50">
        <v>0</v>
      </c>
      <c r="H32" s="50">
        <v>0</v>
      </c>
      <c r="I32" s="50">
        <v>0</v>
      </c>
      <c r="J32" s="106">
        <v>0</v>
      </c>
      <c r="K32" s="74" t="s">
        <v>103</v>
      </c>
      <c r="L32" s="74" t="s">
        <v>103</v>
      </c>
      <c r="M32" s="74" t="s">
        <v>103</v>
      </c>
      <c r="N32" s="106">
        <v>0</v>
      </c>
      <c r="O32" s="50">
        <v>0</v>
      </c>
      <c r="P32" s="50">
        <v>0</v>
      </c>
      <c r="Q32" s="50">
        <v>0</v>
      </c>
      <c r="R32" s="106">
        <v>0</v>
      </c>
    </row>
    <row r="33" spans="1:19" ht="30.75" thickBot="1">
      <c r="A33" s="147"/>
      <c r="B33" s="16" t="s">
        <v>11</v>
      </c>
      <c r="C33" s="50">
        <v>0</v>
      </c>
      <c r="D33" s="50">
        <v>0</v>
      </c>
      <c r="E33" s="50">
        <v>0</v>
      </c>
      <c r="F33" s="106">
        <v>0</v>
      </c>
      <c r="G33" s="50">
        <v>0</v>
      </c>
      <c r="H33" s="50">
        <v>0</v>
      </c>
      <c r="I33" s="50">
        <v>0</v>
      </c>
      <c r="J33" s="106">
        <v>0</v>
      </c>
      <c r="K33" s="74" t="s">
        <v>103</v>
      </c>
      <c r="L33" s="74" t="s">
        <v>103</v>
      </c>
      <c r="M33" s="74" t="s">
        <v>103</v>
      </c>
      <c r="N33" s="106">
        <v>0</v>
      </c>
      <c r="O33" s="50">
        <v>0</v>
      </c>
      <c r="P33" s="50">
        <v>0</v>
      </c>
      <c r="Q33" s="50">
        <v>0</v>
      </c>
      <c r="R33" s="106">
        <v>0</v>
      </c>
    </row>
    <row r="34" spans="1:19" ht="15.75" thickBot="1">
      <c r="A34" s="145" t="s">
        <v>106</v>
      </c>
      <c r="B34" s="15" t="s">
        <v>8</v>
      </c>
      <c r="C34" s="50">
        <v>0</v>
      </c>
      <c r="D34" s="50">
        <v>0</v>
      </c>
      <c r="E34" s="50">
        <v>0</v>
      </c>
      <c r="F34" s="106">
        <v>0</v>
      </c>
      <c r="G34" s="50">
        <v>3056.6</v>
      </c>
      <c r="H34" s="50">
        <v>1342.15</v>
      </c>
      <c r="I34" s="50">
        <v>1342.15</v>
      </c>
      <c r="J34" s="106">
        <f>I34/G34</f>
        <v>0.43909899888765297</v>
      </c>
      <c r="K34" s="74" t="s">
        <v>140</v>
      </c>
      <c r="L34" s="74" t="s">
        <v>141</v>
      </c>
      <c r="M34" s="74" t="s">
        <v>141</v>
      </c>
      <c r="N34" s="106">
        <f>M34/K34</f>
        <v>0.51451285742328079</v>
      </c>
      <c r="O34" s="50">
        <v>8613.7000000000007</v>
      </c>
      <c r="P34" s="50">
        <v>8613.7000000000007</v>
      </c>
      <c r="Q34" s="50">
        <v>8613.7000000000007</v>
      </c>
      <c r="R34" s="106">
        <f>Q34/O34</f>
        <v>1</v>
      </c>
      <c r="S34" s="132"/>
    </row>
    <row r="35" spans="1:19" ht="45.75" thickBot="1">
      <c r="A35" s="146"/>
      <c r="B35" s="16" t="s">
        <v>21</v>
      </c>
      <c r="C35" s="50">
        <v>0</v>
      </c>
      <c r="D35" s="50">
        <v>0</v>
      </c>
      <c r="E35" s="50">
        <v>0</v>
      </c>
      <c r="F35" s="106">
        <v>0</v>
      </c>
      <c r="G35" s="50">
        <v>3056.6</v>
      </c>
      <c r="H35" s="50">
        <v>1342.15</v>
      </c>
      <c r="I35" s="50">
        <v>1342.15</v>
      </c>
      <c r="J35" s="106">
        <f t="shared" ref="J35" si="12">I35/G35</f>
        <v>0.43909899888765297</v>
      </c>
      <c r="K35" s="74" t="s">
        <v>140</v>
      </c>
      <c r="L35" s="74" t="s">
        <v>141</v>
      </c>
      <c r="M35" s="74" t="s">
        <v>141</v>
      </c>
      <c r="N35" s="106">
        <f>M35/K35</f>
        <v>0.51451285742328079</v>
      </c>
      <c r="O35" s="50">
        <v>8613.7000000000007</v>
      </c>
      <c r="P35" s="50">
        <v>8613.7000000000007</v>
      </c>
      <c r="Q35" s="50">
        <v>8613.7000000000007</v>
      </c>
      <c r="R35" s="106">
        <f t="shared" ref="R35" si="13">Q35/O35</f>
        <v>1</v>
      </c>
    </row>
    <row r="36" spans="1:19" ht="30.75" thickBot="1">
      <c r="A36" s="146"/>
      <c r="B36" s="16" t="s">
        <v>9</v>
      </c>
      <c r="C36" s="50">
        <v>0</v>
      </c>
      <c r="D36" s="50">
        <v>0</v>
      </c>
      <c r="E36" s="50">
        <v>0</v>
      </c>
      <c r="F36" s="106">
        <v>0</v>
      </c>
      <c r="G36" s="50">
        <v>0</v>
      </c>
      <c r="H36" s="50">
        <v>0</v>
      </c>
      <c r="I36" s="50">
        <v>0</v>
      </c>
      <c r="J36" s="106">
        <v>0</v>
      </c>
      <c r="K36" s="74" t="s">
        <v>103</v>
      </c>
      <c r="L36" s="74" t="s">
        <v>103</v>
      </c>
      <c r="M36" s="74" t="s">
        <v>103</v>
      </c>
      <c r="N36" s="106">
        <v>0</v>
      </c>
      <c r="O36" s="50">
        <v>0</v>
      </c>
      <c r="P36" s="50">
        <v>0</v>
      </c>
      <c r="Q36" s="50">
        <v>0</v>
      </c>
      <c r="R36" s="106">
        <v>0</v>
      </c>
    </row>
    <row r="37" spans="1:19" ht="30.75" thickBot="1">
      <c r="A37" s="146"/>
      <c r="B37" s="16" t="s">
        <v>10</v>
      </c>
      <c r="C37" s="50">
        <v>0</v>
      </c>
      <c r="D37" s="50">
        <v>0</v>
      </c>
      <c r="E37" s="50">
        <v>0</v>
      </c>
      <c r="F37" s="106">
        <v>0</v>
      </c>
      <c r="G37" s="50">
        <v>0</v>
      </c>
      <c r="H37" s="50">
        <v>0</v>
      </c>
      <c r="I37" s="50">
        <v>0</v>
      </c>
      <c r="J37" s="106">
        <v>0</v>
      </c>
      <c r="K37" s="74" t="s">
        <v>103</v>
      </c>
      <c r="L37" s="74" t="s">
        <v>103</v>
      </c>
      <c r="M37" s="74" t="s">
        <v>103</v>
      </c>
      <c r="N37" s="106">
        <v>0</v>
      </c>
      <c r="O37" s="50">
        <v>0</v>
      </c>
      <c r="P37" s="50">
        <v>0</v>
      </c>
      <c r="Q37" s="50">
        <v>0</v>
      </c>
      <c r="R37" s="106">
        <v>0</v>
      </c>
    </row>
    <row r="38" spans="1:19" ht="30.75" thickBot="1">
      <c r="A38" s="166"/>
      <c r="B38" s="16" t="s">
        <v>11</v>
      </c>
      <c r="C38" s="50">
        <v>0</v>
      </c>
      <c r="D38" s="50">
        <v>0</v>
      </c>
      <c r="E38" s="50">
        <v>0</v>
      </c>
      <c r="F38" s="106">
        <v>0</v>
      </c>
      <c r="G38" s="50">
        <v>0</v>
      </c>
      <c r="H38" s="50">
        <v>0</v>
      </c>
      <c r="I38" s="50">
        <v>0</v>
      </c>
      <c r="J38" s="106">
        <v>0</v>
      </c>
      <c r="K38" s="74" t="s">
        <v>103</v>
      </c>
      <c r="L38" s="74" t="s">
        <v>103</v>
      </c>
      <c r="M38" s="74" t="s">
        <v>103</v>
      </c>
      <c r="N38" s="106">
        <v>0</v>
      </c>
      <c r="O38" s="50">
        <v>0</v>
      </c>
      <c r="P38" s="50">
        <v>0</v>
      </c>
      <c r="Q38" s="50">
        <v>0</v>
      </c>
      <c r="R38" s="106">
        <v>0</v>
      </c>
    </row>
    <row r="39" spans="1:19" ht="15.75" customHeight="1" thickBot="1">
      <c r="A39" s="154" t="s">
        <v>83</v>
      </c>
      <c r="B39" s="15" t="s">
        <v>8</v>
      </c>
      <c r="C39" s="50">
        <v>7344</v>
      </c>
      <c r="D39" s="50">
        <v>935.83</v>
      </c>
      <c r="E39" s="50">
        <v>935.83</v>
      </c>
      <c r="F39" s="106">
        <f>E39/C39</f>
        <v>0.12742783224400872</v>
      </c>
      <c r="G39" s="50">
        <v>7344</v>
      </c>
      <c r="H39" s="50">
        <v>2427</v>
      </c>
      <c r="I39" s="50">
        <v>2427</v>
      </c>
      <c r="J39" s="106">
        <f>I39/G39</f>
        <v>0.33047385620915032</v>
      </c>
      <c r="K39" s="75" t="s">
        <v>142</v>
      </c>
      <c r="L39" s="75" t="s">
        <v>223</v>
      </c>
      <c r="M39" s="75" t="s">
        <v>223</v>
      </c>
      <c r="N39" s="112">
        <f>M39/K39</f>
        <v>0.63450435729847499</v>
      </c>
      <c r="O39" s="50">
        <v>7741.2</v>
      </c>
      <c r="P39" s="50">
        <v>7741.2</v>
      </c>
      <c r="Q39" s="50">
        <v>7741.2</v>
      </c>
      <c r="R39" s="106">
        <f>Q39/O39</f>
        <v>1</v>
      </c>
    </row>
    <row r="40" spans="1:19" ht="45.75" thickBot="1">
      <c r="A40" s="146"/>
      <c r="B40" s="16" t="s">
        <v>21</v>
      </c>
      <c r="C40" s="50">
        <v>3672</v>
      </c>
      <c r="D40" s="50">
        <v>467.92</v>
      </c>
      <c r="E40" s="50">
        <v>467.92</v>
      </c>
      <c r="F40" s="106">
        <f>E40/C40</f>
        <v>0.12742919389978213</v>
      </c>
      <c r="G40" s="50">
        <v>3672</v>
      </c>
      <c r="H40" s="50">
        <v>1213.5</v>
      </c>
      <c r="I40" s="50">
        <v>1213.5</v>
      </c>
      <c r="J40" s="106">
        <f t="shared" ref="J40:J44" si="14">I40/G40</f>
        <v>0.33047385620915032</v>
      </c>
      <c r="K40" s="75" t="s">
        <v>143</v>
      </c>
      <c r="L40" s="75" t="s">
        <v>224</v>
      </c>
      <c r="M40" s="75" t="s">
        <v>224</v>
      </c>
      <c r="N40" s="112">
        <f t="shared" ref="N40:N42" si="15">M40/K40</f>
        <v>0.63450435729847499</v>
      </c>
      <c r="O40" s="50">
        <v>3870.6</v>
      </c>
      <c r="P40" s="50">
        <v>3870.6</v>
      </c>
      <c r="Q40" s="50">
        <v>3870.6</v>
      </c>
      <c r="R40" s="106">
        <f t="shared" ref="R40:R42" si="16">Q40/O40</f>
        <v>1</v>
      </c>
    </row>
    <row r="41" spans="1:19" ht="30.75" thickBot="1">
      <c r="A41" s="146"/>
      <c r="B41" s="16" t="s">
        <v>9</v>
      </c>
      <c r="C41" s="50">
        <v>0</v>
      </c>
      <c r="D41" s="50">
        <v>0</v>
      </c>
      <c r="E41" s="50">
        <v>0</v>
      </c>
      <c r="F41" s="106">
        <v>0</v>
      </c>
      <c r="G41" s="50">
        <v>0</v>
      </c>
      <c r="H41" s="50">
        <v>0</v>
      </c>
      <c r="I41" s="50">
        <v>0</v>
      </c>
      <c r="J41" s="106">
        <v>0</v>
      </c>
      <c r="K41" s="75" t="s">
        <v>103</v>
      </c>
      <c r="L41" s="75" t="s">
        <v>103</v>
      </c>
      <c r="M41" s="75" t="s">
        <v>103</v>
      </c>
      <c r="N41" s="112">
        <v>0</v>
      </c>
      <c r="O41" s="50">
        <v>0</v>
      </c>
      <c r="P41" s="50">
        <v>0</v>
      </c>
      <c r="Q41" s="50">
        <v>0</v>
      </c>
      <c r="R41" s="106">
        <v>0</v>
      </c>
    </row>
    <row r="42" spans="1:19" ht="30.75" thickBot="1">
      <c r="A42" s="146"/>
      <c r="B42" s="16" t="s">
        <v>10</v>
      </c>
      <c r="C42" s="50">
        <v>3672</v>
      </c>
      <c r="D42" s="50">
        <v>467.92</v>
      </c>
      <c r="E42" s="50">
        <v>467.92</v>
      </c>
      <c r="F42" s="106">
        <f>E42/C42</f>
        <v>0.12742919389978213</v>
      </c>
      <c r="G42" s="50">
        <v>3672</v>
      </c>
      <c r="H42" s="50">
        <v>1213.5</v>
      </c>
      <c r="I42" s="50">
        <v>1213.5</v>
      </c>
      <c r="J42" s="106">
        <f t="shared" si="14"/>
        <v>0.33047385620915032</v>
      </c>
      <c r="K42" s="75" t="s">
        <v>143</v>
      </c>
      <c r="L42" s="75" t="s">
        <v>224</v>
      </c>
      <c r="M42" s="75" t="s">
        <v>224</v>
      </c>
      <c r="N42" s="112">
        <f t="shared" si="15"/>
        <v>0.63450435729847499</v>
      </c>
      <c r="O42" s="50">
        <v>3870.6</v>
      </c>
      <c r="P42" s="50">
        <v>3870.6</v>
      </c>
      <c r="Q42" s="50">
        <v>3870.6</v>
      </c>
      <c r="R42" s="106">
        <f t="shared" si="16"/>
        <v>1</v>
      </c>
    </row>
    <row r="43" spans="1:19" ht="30.75" thickBot="1">
      <c r="A43" s="147"/>
      <c r="B43" s="16" t="s">
        <v>11</v>
      </c>
      <c r="C43" s="50">
        <v>0</v>
      </c>
      <c r="D43" s="50">
        <v>0</v>
      </c>
      <c r="E43" s="50">
        <v>0</v>
      </c>
      <c r="F43" s="106">
        <v>0</v>
      </c>
      <c r="G43" s="50">
        <v>0</v>
      </c>
      <c r="H43" s="50">
        <v>0</v>
      </c>
      <c r="I43" s="50">
        <v>0</v>
      </c>
      <c r="J43" s="106">
        <v>0</v>
      </c>
      <c r="K43" s="75" t="s">
        <v>103</v>
      </c>
      <c r="L43" s="75" t="s">
        <v>103</v>
      </c>
      <c r="M43" s="75" t="s">
        <v>103</v>
      </c>
      <c r="N43" s="112">
        <v>0</v>
      </c>
      <c r="O43" s="50">
        <v>0</v>
      </c>
      <c r="P43" s="50">
        <v>0</v>
      </c>
      <c r="Q43" s="50">
        <v>0</v>
      </c>
      <c r="R43" s="106">
        <v>0</v>
      </c>
    </row>
    <row r="44" spans="1:19" ht="15.75" thickBot="1">
      <c r="A44" s="154" t="s">
        <v>12</v>
      </c>
      <c r="B44" s="57" t="s">
        <v>8</v>
      </c>
      <c r="C44" s="58">
        <f>C39+C29+C23+C18</f>
        <v>18266.93</v>
      </c>
      <c r="D44" s="58">
        <v>3260.16</v>
      </c>
      <c r="E44" s="58">
        <v>3260.16</v>
      </c>
      <c r="F44" s="109">
        <f>E44/C44</f>
        <v>0.17847333952667468</v>
      </c>
      <c r="G44" s="58">
        <f>G13+G18+G23+G29+G34+G39</f>
        <v>27201.129999999997</v>
      </c>
      <c r="H44" s="58">
        <f>H39+H34+H29+H23+H18+H13</f>
        <v>9931.66</v>
      </c>
      <c r="I44" s="58">
        <f>I39+I34+I29+I23+I18+I13</f>
        <v>9931.66</v>
      </c>
      <c r="J44" s="106">
        <f t="shared" si="14"/>
        <v>0.36511939026062523</v>
      </c>
      <c r="K44" s="58">
        <f t="shared" ref="K44:M44" si="17">K39+K34+K29+K23+K18+K13</f>
        <v>27158.45</v>
      </c>
      <c r="L44" s="58">
        <f t="shared" si="17"/>
        <v>20303.909999999996</v>
      </c>
      <c r="M44" s="58">
        <f t="shared" si="17"/>
        <v>20303.909999999996</v>
      </c>
      <c r="N44" s="111">
        <f>M44/K44</f>
        <v>0.74760930760039679</v>
      </c>
      <c r="O44" s="58">
        <f>O13+O18+O23+O29+O34+O39</f>
        <v>27219.24</v>
      </c>
      <c r="P44" s="64">
        <f t="shared" ref="P44:Q44" si="18">P13+P18+P23+P29+P34+P39</f>
        <v>26894.29</v>
      </c>
      <c r="Q44" s="58">
        <f t="shared" si="18"/>
        <v>26894.29</v>
      </c>
      <c r="R44" s="109">
        <f>Q44/O44</f>
        <v>0.98806175337739033</v>
      </c>
      <c r="S44" s="113"/>
    </row>
    <row r="45" spans="1:19" ht="45.75" customHeight="1" thickBot="1">
      <c r="A45" s="146"/>
      <c r="B45" s="16" t="s">
        <v>21</v>
      </c>
      <c r="C45" s="50">
        <f>SUM(C40+C30+C24+C19)</f>
        <v>12722.429999999998</v>
      </c>
      <c r="D45" s="50">
        <f>SUM(D40+D30+D24+D19)</f>
        <v>2792.25</v>
      </c>
      <c r="E45" s="50">
        <f>SUM(E40+E30+E24+E19)</f>
        <v>2792.25</v>
      </c>
      <c r="F45" s="106">
        <f>E45/C45</f>
        <v>0.2194745815068348</v>
      </c>
      <c r="G45" s="50">
        <f>G40+G35+G30+G24+G19+G14</f>
        <v>21656.629999999997</v>
      </c>
      <c r="H45" s="50">
        <f t="shared" ref="H45:H48" si="19">H40+H35+H30+H24+H19+H14</f>
        <v>7787.16</v>
      </c>
      <c r="I45" s="50">
        <f t="shared" ref="I45:I48" si="20">I40+I35+I30+I24+I19+I14</f>
        <v>7787.16</v>
      </c>
      <c r="J45" s="106">
        <f t="shared" ref="J45:J47" si="21">I45/G45</f>
        <v>0.35957395033299278</v>
      </c>
      <c r="K45" s="50">
        <f t="shared" ref="K45:M45" si="22">K40+K35+K30+K24+K19+K14</f>
        <v>21613.949999999997</v>
      </c>
      <c r="L45" s="50">
        <f t="shared" si="22"/>
        <v>16101.51</v>
      </c>
      <c r="M45" s="50">
        <f t="shared" si="22"/>
        <v>16101.51</v>
      </c>
      <c r="N45" s="112">
        <f t="shared" ref="N45:N47" si="23">M45/K45</f>
        <v>0.74495915832136206</v>
      </c>
      <c r="O45" s="50">
        <f t="shared" ref="O45:Q48" si="24">O14+O19+O24+O30+O35+O40</f>
        <v>21476.239999999998</v>
      </c>
      <c r="P45" s="50">
        <f t="shared" si="24"/>
        <v>21151.19</v>
      </c>
      <c r="Q45" s="50">
        <f t="shared" si="24"/>
        <v>21151.19</v>
      </c>
      <c r="R45" s="106">
        <f t="shared" ref="R45:R47" si="25">Q45/O45</f>
        <v>0.98486466904821335</v>
      </c>
    </row>
    <row r="46" spans="1:19" ht="30.75" thickBot="1">
      <c r="A46" s="146"/>
      <c r="B46" s="16" t="s">
        <v>9</v>
      </c>
      <c r="C46" s="50">
        <v>0</v>
      </c>
      <c r="D46" s="50">
        <v>0</v>
      </c>
      <c r="E46" s="50">
        <v>0</v>
      </c>
      <c r="F46" s="106">
        <v>0</v>
      </c>
      <c r="G46" s="55">
        <v>0</v>
      </c>
      <c r="H46" s="50">
        <f t="shared" si="19"/>
        <v>0</v>
      </c>
      <c r="I46" s="50">
        <f t="shared" si="20"/>
        <v>0</v>
      </c>
      <c r="J46" s="106">
        <v>0</v>
      </c>
      <c r="K46" s="50">
        <f t="shared" ref="K46:M46" si="26">K41+K36+K31+K25+K20+K15</f>
        <v>0</v>
      </c>
      <c r="L46" s="50">
        <f t="shared" si="26"/>
        <v>0</v>
      </c>
      <c r="M46" s="50">
        <f t="shared" si="26"/>
        <v>0</v>
      </c>
      <c r="N46" s="112">
        <v>0</v>
      </c>
      <c r="O46" s="50">
        <f t="shared" si="24"/>
        <v>0</v>
      </c>
      <c r="P46" s="50">
        <f t="shared" si="24"/>
        <v>0</v>
      </c>
      <c r="Q46" s="50">
        <f t="shared" si="24"/>
        <v>0</v>
      </c>
      <c r="R46" s="106">
        <v>0</v>
      </c>
    </row>
    <row r="47" spans="1:19" ht="30.75" thickBot="1">
      <c r="A47" s="146"/>
      <c r="B47" s="16" t="s">
        <v>10</v>
      </c>
      <c r="C47" s="50">
        <f>SUM(C42+C26)</f>
        <v>5544.5</v>
      </c>
      <c r="D47" s="50">
        <f>SUM(D42+D26)</f>
        <v>467.92</v>
      </c>
      <c r="E47" s="50">
        <f>SUM(E42+E26)</f>
        <v>467.92</v>
      </c>
      <c r="F47" s="106">
        <f>E47/C47</f>
        <v>8.4393543150870234E-2</v>
      </c>
      <c r="G47" s="50">
        <f>G42+G37+G32+G26+G21+G16</f>
        <v>5544.5</v>
      </c>
      <c r="H47" s="50">
        <f t="shared" si="19"/>
        <v>2144.5</v>
      </c>
      <c r="I47" s="50">
        <f t="shared" si="20"/>
        <v>2144.5</v>
      </c>
      <c r="J47" s="106">
        <f t="shared" si="21"/>
        <v>0.38677969158625664</v>
      </c>
      <c r="K47" s="50">
        <f t="shared" ref="K47:M47" si="27">K42+K37+K32+K26+K21+K16</f>
        <v>5544.5</v>
      </c>
      <c r="L47" s="50">
        <f t="shared" si="27"/>
        <v>4202.3999999999996</v>
      </c>
      <c r="M47" s="50">
        <f t="shared" si="27"/>
        <v>4202.3999999999996</v>
      </c>
      <c r="N47" s="112">
        <f t="shared" si="23"/>
        <v>0.75794030119938671</v>
      </c>
      <c r="O47" s="50">
        <f t="shared" si="24"/>
        <v>5743.1</v>
      </c>
      <c r="P47" s="50">
        <f t="shared" si="24"/>
        <v>5743.1</v>
      </c>
      <c r="Q47" s="50">
        <f t="shared" si="24"/>
        <v>5743.1</v>
      </c>
      <c r="R47" s="106">
        <f t="shared" si="25"/>
        <v>1</v>
      </c>
    </row>
    <row r="48" spans="1:19" ht="30.75" thickBot="1">
      <c r="A48" s="147"/>
      <c r="B48" s="16" t="s">
        <v>11</v>
      </c>
      <c r="C48" s="50">
        <v>0</v>
      </c>
      <c r="D48" s="50">
        <v>0</v>
      </c>
      <c r="E48" s="50">
        <v>0</v>
      </c>
      <c r="F48" s="106">
        <v>0</v>
      </c>
      <c r="G48" s="50">
        <v>0</v>
      </c>
      <c r="H48" s="50">
        <f t="shared" si="19"/>
        <v>0</v>
      </c>
      <c r="I48" s="50">
        <f t="shared" si="20"/>
        <v>0</v>
      </c>
      <c r="J48" s="106">
        <v>0</v>
      </c>
      <c r="K48" s="50">
        <f t="shared" ref="K48:M48" si="28">K43+K38+K33+K27+K22+K17</f>
        <v>0</v>
      </c>
      <c r="L48" s="50">
        <f t="shared" si="28"/>
        <v>0</v>
      </c>
      <c r="M48" s="50">
        <f t="shared" si="28"/>
        <v>0</v>
      </c>
      <c r="N48" s="112">
        <v>0</v>
      </c>
      <c r="O48" s="50">
        <f t="shared" si="24"/>
        <v>0</v>
      </c>
      <c r="P48" s="50">
        <f t="shared" si="24"/>
        <v>0</v>
      </c>
      <c r="Q48" s="50">
        <f t="shared" si="24"/>
        <v>0</v>
      </c>
      <c r="R48" s="106">
        <v>0</v>
      </c>
    </row>
    <row r="50" spans="1:2">
      <c r="A50" s="18" t="s">
        <v>90</v>
      </c>
      <c r="B50" s="19" t="s">
        <v>91</v>
      </c>
    </row>
    <row r="51" spans="1:2" ht="15.75" customHeight="1"/>
  </sheetData>
  <mergeCells count="28">
    <mergeCell ref="A5:R5"/>
    <mergeCell ref="A18:A22"/>
    <mergeCell ref="A23:A27"/>
    <mergeCell ref="A8:A10"/>
    <mergeCell ref="B8:B10"/>
    <mergeCell ref="C8:F8"/>
    <mergeCell ref="G8:J8"/>
    <mergeCell ref="O8:R8"/>
    <mergeCell ref="D9:D10"/>
    <mergeCell ref="E9:E10"/>
    <mergeCell ref="F9:F10"/>
    <mergeCell ref="H9:H10"/>
    <mergeCell ref="I9:I10"/>
    <mergeCell ref="A13:A17"/>
    <mergeCell ref="K8:N8"/>
    <mergeCell ref="A28:R28"/>
    <mergeCell ref="A44:A48"/>
    <mergeCell ref="J9:J10"/>
    <mergeCell ref="P9:P10"/>
    <mergeCell ref="Q9:Q10"/>
    <mergeCell ref="R9:R10"/>
    <mergeCell ref="A12:R12"/>
    <mergeCell ref="A39:A43"/>
    <mergeCell ref="A29:A33"/>
    <mergeCell ref="A34:A38"/>
    <mergeCell ref="L9:L10"/>
    <mergeCell ref="M9:M10"/>
    <mergeCell ref="N9:N10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3:R41"/>
  <sheetViews>
    <sheetView topLeftCell="A22" workbookViewId="0">
      <selection activeCell="B41" sqref="B41"/>
    </sheetView>
  </sheetViews>
  <sheetFormatPr defaultRowHeight="15"/>
  <cols>
    <col min="1" max="1" width="15.85546875" customWidth="1"/>
    <col min="2" max="2" width="23.7109375" customWidth="1"/>
  </cols>
  <sheetData>
    <row r="3" spans="1:18">
      <c r="R3" s="11" t="s">
        <v>282</v>
      </c>
    </row>
    <row r="5" spans="1:18" ht="48.75" customHeight="1">
      <c r="A5" s="144" t="s">
        <v>44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</row>
    <row r="7" spans="1:18" ht="15.75" thickBot="1"/>
    <row r="8" spans="1:18" ht="16.5" thickBot="1">
      <c r="A8" s="148" t="s">
        <v>0</v>
      </c>
      <c r="B8" s="148" t="s">
        <v>1</v>
      </c>
      <c r="C8" s="151" t="s">
        <v>22</v>
      </c>
      <c r="D8" s="152"/>
      <c r="E8" s="152"/>
      <c r="F8" s="153"/>
      <c r="G8" s="151" t="s">
        <v>94</v>
      </c>
      <c r="H8" s="152"/>
      <c r="I8" s="152"/>
      <c r="J8" s="153"/>
      <c r="K8" s="151" t="s">
        <v>119</v>
      </c>
      <c r="L8" s="152"/>
      <c r="M8" s="152"/>
      <c r="N8" s="153"/>
      <c r="O8" s="151" t="s">
        <v>281</v>
      </c>
      <c r="P8" s="152"/>
      <c r="Q8" s="152"/>
      <c r="R8" s="153"/>
    </row>
    <row r="9" spans="1:18" ht="69.75" customHeight="1">
      <c r="A9" s="149"/>
      <c r="B9" s="149"/>
      <c r="C9" s="12" t="s">
        <v>2</v>
      </c>
      <c r="D9" s="148" t="s">
        <v>3</v>
      </c>
      <c r="E9" s="148" t="s">
        <v>4</v>
      </c>
      <c r="F9" s="148" t="s">
        <v>5</v>
      </c>
      <c r="G9" s="12" t="s">
        <v>2</v>
      </c>
      <c r="H9" s="148" t="s">
        <v>3</v>
      </c>
      <c r="I9" s="148" t="s">
        <v>4</v>
      </c>
      <c r="J9" s="148" t="s">
        <v>5</v>
      </c>
      <c r="K9" s="12" t="s">
        <v>2</v>
      </c>
      <c r="L9" s="148" t="s">
        <v>3</v>
      </c>
      <c r="M9" s="148" t="s">
        <v>4</v>
      </c>
      <c r="N9" s="148" t="s">
        <v>5</v>
      </c>
      <c r="O9" s="12" t="s">
        <v>2</v>
      </c>
      <c r="P9" s="148" t="s">
        <v>3</v>
      </c>
      <c r="Q9" s="148" t="s">
        <v>4</v>
      </c>
      <c r="R9" s="148" t="s">
        <v>6</v>
      </c>
    </row>
    <row r="10" spans="1:18" ht="63.75" customHeight="1" thickBot="1">
      <c r="A10" s="150"/>
      <c r="B10" s="150"/>
      <c r="C10" s="13" t="s">
        <v>26</v>
      </c>
      <c r="D10" s="150"/>
      <c r="E10" s="150"/>
      <c r="F10" s="150"/>
      <c r="G10" s="13" t="s">
        <v>26</v>
      </c>
      <c r="H10" s="150"/>
      <c r="I10" s="150"/>
      <c r="J10" s="150"/>
      <c r="K10" s="13" t="s">
        <v>26</v>
      </c>
      <c r="L10" s="150"/>
      <c r="M10" s="150"/>
      <c r="N10" s="150"/>
      <c r="O10" s="13" t="s">
        <v>7</v>
      </c>
      <c r="P10" s="150"/>
      <c r="Q10" s="150"/>
      <c r="R10" s="150"/>
    </row>
    <row r="11" spans="1:18" ht="15.75" thickBot="1">
      <c r="A11" s="14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  <c r="M11" s="13">
        <v>13</v>
      </c>
      <c r="N11" s="13">
        <v>14</v>
      </c>
      <c r="O11" s="13">
        <v>15</v>
      </c>
      <c r="P11" s="13">
        <v>16</v>
      </c>
      <c r="Q11" s="13">
        <v>17</v>
      </c>
      <c r="R11" s="13">
        <v>18</v>
      </c>
    </row>
    <row r="12" spans="1:18" ht="16.5" thickBot="1">
      <c r="A12" s="155" t="s">
        <v>85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7"/>
    </row>
    <row r="13" spans="1:18" ht="15.75" customHeight="1" thickBot="1">
      <c r="A13" s="145" t="s">
        <v>86</v>
      </c>
      <c r="B13" s="15" t="s">
        <v>8</v>
      </c>
      <c r="C13" s="50">
        <v>200</v>
      </c>
      <c r="D13" s="50">
        <v>0</v>
      </c>
      <c r="E13" s="50">
        <v>0</v>
      </c>
      <c r="F13" s="106">
        <v>0</v>
      </c>
      <c r="G13" s="50">
        <v>200</v>
      </c>
      <c r="H13" s="50">
        <v>16.2</v>
      </c>
      <c r="I13" s="50">
        <v>16.2</v>
      </c>
      <c r="J13" s="106">
        <f>I13/G13</f>
        <v>8.1000000000000003E-2</v>
      </c>
      <c r="K13" s="74" t="s">
        <v>145</v>
      </c>
      <c r="L13" s="74" t="s">
        <v>146</v>
      </c>
      <c r="M13" s="74" t="s">
        <v>146</v>
      </c>
      <c r="N13" s="106">
        <f>M13/K13</f>
        <v>0.63100000000000001</v>
      </c>
      <c r="O13" s="50">
        <v>200</v>
      </c>
      <c r="P13" s="50">
        <v>200</v>
      </c>
      <c r="Q13" s="50">
        <v>200</v>
      </c>
      <c r="R13" s="106">
        <f>Q13/O13</f>
        <v>1</v>
      </c>
    </row>
    <row r="14" spans="1:18" ht="45.75" thickBot="1">
      <c r="A14" s="146"/>
      <c r="B14" s="16" t="s">
        <v>21</v>
      </c>
      <c r="C14" s="50">
        <v>200</v>
      </c>
      <c r="D14" s="50">
        <v>0</v>
      </c>
      <c r="E14" s="50">
        <v>0</v>
      </c>
      <c r="F14" s="106">
        <v>0</v>
      </c>
      <c r="G14" s="50">
        <v>200</v>
      </c>
      <c r="H14" s="50">
        <v>16.2</v>
      </c>
      <c r="I14" s="50">
        <v>16.2</v>
      </c>
      <c r="J14" s="106">
        <f t="shared" ref="J14" si="0">I14/G14</f>
        <v>8.1000000000000003E-2</v>
      </c>
      <c r="K14" s="74" t="s">
        <v>145</v>
      </c>
      <c r="L14" s="74" t="s">
        <v>146</v>
      </c>
      <c r="M14" s="74" t="s">
        <v>146</v>
      </c>
      <c r="N14" s="106">
        <f t="shared" ref="N14" si="1">M14/K14</f>
        <v>0.63100000000000001</v>
      </c>
      <c r="O14" s="50">
        <v>200</v>
      </c>
      <c r="P14" s="50">
        <v>200</v>
      </c>
      <c r="Q14" s="50">
        <v>200</v>
      </c>
      <c r="R14" s="106">
        <f t="shared" ref="R14" si="2">Q14/O14</f>
        <v>1</v>
      </c>
    </row>
    <row r="15" spans="1:18" ht="30.75" thickBot="1">
      <c r="A15" s="146"/>
      <c r="B15" s="16" t="s">
        <v>9</v>
      </c>
      <c r="C15" s="50">
        <v>0</v>
      </c>
      <c r="D15" s="50">
        <v>0</v>
      </c>
      <c r="E15" s="50">
        <v>0</v>
      </c>
      <c r="F15" s="106">
        <v>0</v>
      </c>
      <c r="G15" s="50">
        <v>0</v>
      </c>
      <c r="H15" s="50">
        <v>0</v>
      </c>
      <c r="I15" s="50">
        <v>0</v>
      </c>
      <c r="J15" s="106">
        <v>0</v>
      </c>
      <c r="K15" s="74" t="s">
        <v>103</v>
      </c>
      <c r="L15" s="74" t="s">
        <v>103</v>
      </c>
      <c r="M15" s="74" t="s">
        <v>103</v>
      </c>
      <c r="N15" s="106">
        <v>0</v>
      </c>
      <c r="O15" s="50">
        <v>0</v>
      </c>
      <c r="P15" s="50">
        <v>0</v>
      </c>
      <c r="Q15" s="50">
        <v>0</v>
      </c>
      <c r="R15" s="106">
        <v>0</v>
      </c>
    </row>
    <row r="16" spans="1:18" ht="30.75" thickBot="1">
      <c r="A16" s="146"/>
      <c r="B16" s="16" t="s">
        <v>10</v>
      </c>
      <c r="C16" s="50">
        <v>0</v>
      </c>
      <c r="D16" s="50">
        <v>0</v>
      </c>
      <c r="E16" s="50">
        <v>0</v>
      </c>
      <c r="F16" s="106">
        <v>0</v>
      </c>
      <c r="G16" s="50">
        <v>0</v>
      </c>
      <c r="H16" s="50">
        <v>0</v>
      </c>
      <c r="I16" s="50">
        <v>0</v>
      </c>
      <c r="J16" s="106">
        <v>0</v>
      </c>
      <c r="K16" s="74" t="s">
        <v>103</v>
      </c>
      <c r="L16" s="74" t="s">
        <v>103</v>
      </c>
      <c r="M16" s="74" t="s">
        <v>103</v>
      </c>
      <c r="N16" s="106">
        <v>0</v>
      </c>
      <c r="O16" s="50">
        <v>0</v>
      </c>
      <c r="P16" s="50">
        <v>0</v>
      </c>
      <c r="Q16" s="50">
        <v>0</v>
      </c>
      <c r="R16" s="106">
        <v>0</v>
      </c>
    </row>
    <row r="17" spans="1:18" ht="30.75" thickBot="1">
      <c r="A17" s="147"/>
      <c r="B17" s="16" t="s">
        <v>11</v>
      </c>
      <c r="C17" s="50">
        <v>0</v>
      </c>
      <c r="D17" s="50">
        <v>0</v>
      </c>
      <c r="E17" s="50">
        <v>0</v>
      </c>
      <c r="F17" s="106">
        <v>0</v>
      </c>
      <c r="G17" s="50">
        <v>0</v>
      </c>
      <c r="H17" s="50">
        <v>0</v>
      </c>
      <c r="I17" s="50">
        <v>0</v>
      </c>
      <c r="J17" s="106">
        <v>0</v>
      </c>
      <c r="K17" s="74" t="s">
        <v>103</v>
      </c>
      <c r="L17" s="74" t="s">
        <v>103</v>
      </c>
      <c r="M17" s="74" t="s">
        <v>103</v>
      </c>
      <c r="N17" s="106">
        <v>0</v>
      </c>
      <c r="O17" s="50">
        <v>0</v>
      </c>
      <c r="P17" s="50">
        <v>0</v>
      </c>
      <c r="Q17" s="50">
        <v>0</v>
      </c>
      <c r="R17" s="106">
        <v>0</v>
      </c>
    </row>
    <row r="18" spans="1:18" ht="15.75" customHeight="1" thickBot="1">
      <c r="A18" s="145" t="s">
        <v>87</v>
      </c>
      <c r="B18" s="15" t="s">
        <v>8</v>
      </c>
      <c r="C18" s="50">
        <f>SUM(C21+C19)</f>
        <v>375.19</v>
      </c>
      <c r="D18" s="50">
        <v>0</v>
      </c>
      <c r="E18" s="50">
        <v>0</v>
      </c>
      <c r="F18" s="106">
        <v>0</v>
      </c>
      <c r="G18" s="63">
        <v>375.19</v>
      </c>
      <c r="H18" s="63">
        <v>350</v>
      </c>
      <c r="I18" s="63">
        <v>350</v>
      </c>
      <c r="J18" s="114">
        <f>I18/G18</f>
        <v>0.93286068392014709</v>
      </c>
      <c r="K18" s="86" t="s">
        <v>147</v>
      </c>
      <c r="L18" s="86" t="s">
        <v>150</v>
      </c>
      <c r="M18" s="86" t="s">
        <v>150</v>
      </c>
      <c r="N18" s="114">
        <f>M18/K18</f>
        <v>0.98792611743383363</v>
      </c>
      <c r="O18" s="50">
        <v>375.19</v>
      </c>
      <c r="P18" s="50">
        <v>370.66</v>
      </c>
      <c r="Q18" s="50">
        <v>370.66</v>
      </c>
      <c r="R18" s="106">
        <f>Q18/O18</f>
        <v>0.98792611743383363</v>
      </c>
    </row>
    <row r="19" spans="1:18" ht="45.75" thickBot="1">
      <c r="A19" s="146"/>
      <c r="B19" s="16" t="s">
        <v>21</v>
      </c>
      <c r="C19" s="50">
        <v>45.3</v>
      </c>
      <c r="D19" s="51">
        <v>0</v>
      </c>
      <c r="E19" s="50">
        <v>0</v>
      </c>
      <c r="F19" s="106">
        <v>0</v>
      </c>
      <c r="G19" s="63">
        <v>45.3</v>
      </c>
      <c r="H19" s="63">
        <v>38.5</v>
      </c>
      <c r="I19" s="63">
        <v>38.5</v>
      </c>
      <c r="J19" s="114">
        <f t="shared" ref="J19:J21" si="3">I19/G19</f>
        <v>0.84988962472406182</v>
      </c>
      <c r="K19" s="86" t="s">
        <v>148</v>
      </c>
      <c r="L19" s="86" t="s">
        <v>225</v>
      </c>
      <c r="M19" s="86" t="s">
        <v>225</v>
      </c>
      <c r="N19" s="114">
        <v>0</v>
      </c>
      <c r="O19" s="50">
        <v>45.3</v>
      </c>
      <c r="P19" s="50">
        <v>40.770000000000003</v>
      </c>
      <c r="Q19" s="50">
        <v>40.770000000000003</v>
      </c>
      <c r="R19" s="106">
        <f t="shared" ref="R19:R21" si="4">Q19/O19</f>
        <v>0.90000000000000013</v>
      </c>
    </row>
    <row r="20" spans="1:18" ht="30.75" thickBot="1">
      <c r="A20" s="146"/>
      <c r="B20" s="16" t="s">
        <v>9</v>
      </c>
      <c r="C20" s="52">
        <v>0</v>
      </c>
      <c r="D20" s="50">
        <v>0</v>
      </c>
      <c r="E20" s="50">
        <v>0</v>
      </c>
      <c r="F20" s="106">
        <v>0</v>
      </c>
      <c r="G20" s="63">
        <v>0</v>
      </c>
      <c r="H20" s="63">
        <v>0</v>
      </c>
      <c r="I20" s="63">
        <v>0</v>
      </c>
      <c r="J20" s="114">
        <v>0</v>
      </c>
      <c r="K20" s="86" t="s">
        <v>103</v>
      </c>
      <c r="L20" s="86" t="s">
        <v>103</v>
      </c>
      <c r="M20" s="86" t="s">
        <v>103</v>
      </c>
      <c r="N20" s="114">
        <v>0</v>
      </c>
      <c r="O20" s="50">
        <v>0</v>
      </c>
      <c r="P20" s="50">
        <v>0</v>
      </c>
      <c r="Q20" s="50">
        <v>0</v>
      </c>
      <c r="R20" s="106">
        <v>0</v>
      </c>
    </row>
    <row r="21" spans="1:18" ht="30.75" thickBot="1">
      <c r="A21" s="146"/>
      <c r="B21" s="16" t="s">
        <v>10</v>
      </c>
      <c r="C21" s="53">
        <v>329.89</v>
      </c>
      <c r="D21" s="54">
        <v>0</v>
      </c>
      <c r="E21" s="50">
        <v>0</v>
      </c>
      <c r="F21" s="106">
        <v>0</v>
      </c>
      <c r="G21" s="63">
        <v>329.89</v>
      </c>
      <c r="H21" s="63">
        <v>311.5</v>
      </c>
      <c r="I21" s="63">
        <v>311.5</v>
      </c>
      <c r="J21" s="114">
        <f t="shared" si="3"/>
        <v>0.94425414532116769</v>
      </c>
      <c r="K21" s="86" t="s">
        <v>149</v>
      </c>
      <c r="L21" s="86" t="s">
        <v>149</v>
      </c>
      <c r="M21" s="86" t="s">
        <v>149</v>
      </c>
      <c r="N21" s="114">
        <v>0</v>
      </c>
      <c r="O21" s="50">
        <v>329.89</v>
      </c>
      <c r="P21" s="50">
        <v>329.89</v>
      </c>
      <c r="Q21" s="50">
        <v>329.89</v>
      </c>
      <c r="R21" s="106">
        <f t="shared" si="4"/>
        <v>1</v>
      </c>
    </row>
    <row r="22" spans="1:18" ht="30.75" thickBot="1">
      <c r="A22" s="147"/>
      <c r="B22" s="16" t="s">
        <v>11</v>
      </c>
      <c r="C22" s="50">
        <v>0</v>
      </c>
      <c r="D22" s="50">
        <v>0</v>
      </c>
      <c r="E22" s="50">
        <v>0</v>
      </c>
      <c r="F22" s="106">
        <v>0</v>
      </c>
      <c r="G22" s="63">
        <v>0</v>
      </c>
      <c r="H22" s="63">
        <v>0</v>
      </c>
      <c r="I22" s="63">
        <v>0</v>
      </c>
      <c r="J22" s="114">
        <v>0</v>
      </c>
      <c r="K22" s="86" t="s">
        <v>103</v>
      </c>
      <c r="L22" s="86" t="s">
        <v>103</v>
      </c>
      <c r="M22" s="86" t="s">
        <v>103</v>
      </c>
      <c r="N22" s="114">
        <v>0</v>
      </c>
      <c r="O22" s="50">
        <v>0</v>
      </c>
      <c r="P22" s="50">
        <v>0</v>
      </c>
      <c r="Q22" s="50">
        <v>0</v>
      </c>
      <c r="R22" s="106">
        <v>0</v>
      </c>
    </row>
    <row r="23" spans="1:18" ht="16.5" thickBot="1">
      <c r="A23" s="159" t="s">
        <v>88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1"/>
    </row>
    <row r="24" spans="1:18" ht="15.75" customHeight="1" thickBot="1">
      <c r="A24" s="145" t="s">
        <v>89</v>
      </c>
      <c r="B24" s="15" t="s">
        <v>8</v>
      </c>
      <c r="C24" s="50">
        <v>459</v>
      </c>
      <c r="D24" s="50">
        <v>0</v>
      </c>
      <c r="E24" s="50">
        <v>0</v>
      </c>
      <c r="F24" s="106">
        <v>0</v>
      </c>
      <c r="G24" s="50">
        <v>459</v>
      </c>
      <c r="H24" s="50">
        <v>230.68</v>
      </c>
      <c r="I24" s="50">
        <v>230.68</v>
      </c>
      <c r="J24" s="106">
        <f>I24/G24</f>
        <v>0.50257080610021787</v>
      </c>
      <c r="K24" s="74" t="s">
        <v>151</v>
      </c>
      <c r="L24" s="74" t="s">
        <v>151</v>
      </c>
      <c r="M24" s="74" t="s">
        <v>151</v>
      </c>
      <c r="N24" s="106">
        <v>1</v>
      </c>
      <c r="O24" s="50">
        <v>459</v>
      </c>
      <c r="P24" s="50">
        <v>459</v>
      </c>
      <c r="Q24" s="50">
        <v>459</v>
      </c>
      <c r="R24" s="106">
        <f>Q24/O24</f>
        <v>1</v>
      </c>
    </row>
    <row r="25" spans="1:18" ht="45.75" thickBot="1">
      <c r="A25" s="146"/>
      <c r="B25" s="16" t="s">
        <v>21</v>
      </c>
      <c r="C25" s="50">
        <v>459</v>
      </c>
      <c r="D25" s="50">
        <v>0</v>
      </c>
      <c r="E25" s="50">
        <v>0</v>
      </c>
      <c r="F25" s="106">
        <v>0</v>
      </c>
      <c r="G25" s="50">
        <v>459</v>
      </c>
      <c r="H25" s="50">
        <v>230.68</v>
      </c>
      <c r="I25" s="50">
        <v>230.68</v>
      </c>
      <c r="J25" s="106">
        <f t="shared" ref="J25:J32" si="5">I25/G25</f>
        <v>0.50257080610021787</v>
      </c>
      <c r="K25" s="74" t="s">
        <v>151</v>
      </c>
      <c r="L25" s="74" t="s">
        <v>151</v>
      </c>
      <c r="M25" s="74" t="s">
        <v>151</v>
      </c>
      <c r="N25" s="106">
        <v>1</v>
      </c>
      <c r="O25" s="50">
        <v>459</v>
      </c>
      <c r="P25" s="50">
        <v>459</v>
      </c>
      <c r="Q25" s="50">
        <v>459</v>
      </c>
      <c r="R25" s="106">
        <f t="shared" ref="R25" si="6">Q25/O25</f>
        <v>1</v>
      </c>
    </row>
    <row r="26" spans="1:18" ht="30.75" thickBot="1">
      <c r="A26" s="146"/>
      <c r="B26" s="16" t="s">
        <v>9</v>
      </c>
      <c r="C26" s="50">
        <v>0</v>
      </c>
      <c r="D26" s="50">
        <v>0</v>
      </c>
      <c r="E26" s="50">
        <v>0</v>
      </c>
      <c r="F26" s="106">
        <v>0</v>
      </c>
      <c r="G26" s="50">
        <v>0</v>
      </c>
      <c r="H26" s="50">
        <v>0</v>
      </c>
      <c r="I26" s="50">
        <v>0</v>
      </c>
      <c r="J26" s="106">
        <v>0</v>
      </c>
      <c r="K26" s="74" t="s">
        <v>103</v>
      </c>
      <c r="L26" s="74" t="s">
        <v>103</v>
      </c>
      <c r="M26" s="74" t="s">
        <v>103</v>
      </c>
      <c r="N26" s="106">
        <v>0</v>
      </c>
      <c r="O26" s="50">
        <v>0</v>
      </c>
      <c r="P26" s="50">
        <v>0</v>
      </c>
      <c r="Q26" s="50">
        <v>0</v>
      </c>
      <c r="R26" s="106">
        <v>0</v>
      </c>
    </row>
    <row r="27" spans="1:18" ht="30.75" thickBot="1">
      <c r="A27" s="146"/>
      <c r="B27" s="16" t="s">
        <v>10</v>
      </c>
      <c r="C27" s="50">
        <v>0</v>
      </c>
      <c r="D27" s="50">
        <v>0</v>
      </c>
      <c r="E27" s="50">
        <v>0</v>
      </c>
      <c r="F27" s="106">
        <v>0</v>
      </c>
      <c r="G27" s="50">
        <v>0</v>
      </c>
      <c r="H27" s="50">
        <v>0</v>
      </c>
      <c r="I27" s="50">
        <v>0</v>
      </c>
      <c r="J27" s="106">
        <v>0</v>
      </c>
      <c r="K27" s="74" t="s">
        <v>103</v>
      </c>
      <c r="L27" s="74" t="s">
        <v>103</v>
      </c>
      <c r="M27" s="74" t="s">
        <v>103</v>
      </c>
      <c r="N27" s="106">
        <v>0</v>
      </c>
      <c r="O27" s="50">
        <v>0</v>
      </c>
      <c r="P27" s="50">
        <v>0</v>
      </c>
      <c r="Q27" s="50">
        <v>0</v>
      </c>
      <c r="R27" s="106">
        <v>0</v>
      </c>
    </row>
    <row r="28" spans="1:18" ht="30.75" thickBot="1">
      <c r="A28" s="147"/>
      <c r="B28" s="16" t="s">
        <v>11</v>
      </c>
      <c r="C28" s="50">
        <v>0</v>
      </c>
      <c r="D28" s="50">
        <v>0</v>
      </c>
      <c r="E28" s="50">
        <v>0</v>
      </c>
      <c r="F28" s="106">
        <v>0</v>
      </c>
      <c r="G28" s="50">
        <v>0</v>
      </c>
      <c r="H28" s="50">
        <v>0</v>
      </c>
      <c r="I28" s="50">
        <v>0</v>
      </c>
      <c r="J28" s="106">
        <v>0</v>
      </c>
      <c r="K28" s="74" t="s">
        <v>103</v>
      </c>
      <c r="L28" s="74" t="s">
        <v>103</v>
      </c>
      <c r="M28" s="74" t="s">
        <v>103</v>
      </c>
      <c r="N28" s="106">
        <v>0</v>
      </c>
      <c r="O28" s="50">
        <v>0</v>
      </c>
      <c r="P28" s="50">
        <v>0</v>
      </c>
      <c r="Q28" s="50">
        <v>0</v>
      </c>
      <c r="R28" s="106">
        <v>0</v>
      </c>
    </row>
    <row r="29" spans="1:18" ht="15.75" customHeight="1" thickBot="1">
      <c r="A29" s="154" t="s">
        <v>12</v>
      </c>
      <c r="B29" s="57" t="s">
        <v>8</v>
      </c>
      <c r="C29" s="58">
        <f>SUM(C24+C18+C13)</f>
        <v>1034.19</v>
      </c>
      <c r="D29" s="58">
        <v>0</v>
      </c>
      <c r="E29" s="58">
        <v>0</v>
      </c>
      <c r="F29" s="109">
        <v>0</v>
      </c>
      <c r="G29" s="64">
        <f t="shared" ref="G29:M30" si="7">G24+G18+G13</f>
        <v>1034.19</v>
      </c>
      <c r="H29" s="64">
        <f t="shared" si="7"/>
        <v>596.88000000000011</v>
      </c>
      <c r="I29" s="64">
        <f t="shared" si="7"/>
        <v>596.88000000000011</v>
      </c>
      <c r="J29" s="106">
        <f>I29/G29</f>
        <v>0.57714733269515284</v>
      </c>
      <c r="K29" s="64">
        <f t="shared" si="7"/>
        <v>1034.19</v>
      </c>
      <c r="L29" s="64">
        <f t="shared" si="7"/>
        <v>955.86000000000013</v>
      </c>
      <c r="M29" s="64">
        <f t="shared" si="7"/>
        <v>955.86000000000013</v>
      </c>
      <c r="N29" s="115">
        <f>M29/K29</f>
        <v>0.92425956545702437</v>
      </c>
      <c r="O29" s="58">
        <f>O13+O18+O24</f>
        <v>1034.19</v>
      </c>
      <c r="P29" s="58">
        <f t="shared" ref="P29:Q29" si="8">P13+P18+P24</f>
        <v>1029.6600000000001</v>
      </c>
      <c r="Q29" s="58">
        <f t="shared" si="8"/>
        <v>1029.6600000000001</v>
      </c>
      <c r="R29" s="109">
        <f>Q29/O29</f>
        <v>0.99561976039219102</v>
      </c>
    </row>
    <row r="30" spans="1:18" ht="45.75" thickBot="1">
      <c r="A30" s="146"/>
      <c r="B30" s="16" t="s">
        <v>21</v>
      </c>
      <c r="C30" s="50">
        <f>SUM(C25+C19+C14)</f>
        <v>704.3</v>
      </c>
      <c r="D30" s="50">
        <v>0</v>
      </c>
      <c r="E30" s="50">
        <v>0</v>
      </c>
      <c r="F30" s="106">
        <v>0</v>
      </c>
      <c r="G30" s="63">
        <f t="shared" si="7"/>
        <v>704.3</v>
      </c>
      <c r="H30" s="63">
        <f t="shared" si="7"/>
        <v>285.38</v>
      </c>
      <c r="I30" s="63">
        <f t="shared" si="7"/>
        <v>285.38</v>
      </c>
      <c r="J30" s="114">
        <f t="shared" si="5"/>
        <v>0.40519664915518955</v>
      </c>
      <c r="K30" s="64">
        <f t="shared" ref="K30:M30" si="9">K25+K19+K14</f>
        <v>704.3</v>
      </c>
      <c r="L30" s="64">
        <f t="shared" si="9"/>
        <v>625.97</v>
      </c>
      <c r="M30" s="64">
        <f t="shared" si="9"/>
        <v>625.97</v>
      </c>
      <c r="N30" s="115">
        <f t="shared" ref="N30:N32" si="10">M30/K30</f>
        <v>0.88878318898196795</v>
      </c>
      <c r="O30" s="50">
        <f t="shared" ref="O30:Q33" si="11">O14+O19+O25</f>
        <v>704.3</v>
      </c>
      <c r="P30" s="50">
        <f t="shared" si="11"/>
        <v>699.77</v>
      </c>
      <c r="Q30" s="50">
        <f t="shared" si="11"/>
        <v>699.77</v>
      </c>
      <c r="R30" s="106">
        <f t="shared" ref="R30:R32" si="12">Q30/O30</f>
        <v>0.993568081783331</v>
      </c>
    </row>
    <row r="31" spans="1:18" ht="30.75" thickBot="1">
      <c r="A31" s="146"/>
      <c r="B31" s="16" t="s">
        <v>9</v>
      </c>
      <c r="C31" s="50">
        <v>0</v>
      </c>
      <c r="D31" s="50">
        <v>0</v>
      </c>
      <c r="E31" s="50">
        <v>0</v>
      </c>
      <c r="F31" s="106">
        <v>0</v>
      </c>
      <c r="G31" s="63">
        <f>G26+G20+G15</f>
        <v>0</v>
      </c>
      <c r="H31" s="63">
        <v>0</v>
      </c>
      <c r="I31" s="63">
        <v>0</v>
      </c>
      <c r="J31" s="114">
        <v>0</v>
      </c>
      <c r="K31" s="64">
        <f t="shared" ref="K31:M31" si="13">K26+K20+K15</f>
        <v>0</v>
      </c>
      <c r="L31" s="64">
        <f t="shared" si="13"/>
        <v>0</v>
      </c>
      <c r="M31" s="64">
        <f t="shared" si="13"/>
        <v>0</v>
      </c>
      <c r="N31" s="115">
        <v>0</v>
      </c>
      <c r="O31" s="50">
        <f t="shared" si="11"/>
        <v>0</v>
      </c>
      <c r="P31" s="50">
        <f t="shared" si="11"/>
        <v>0</v>
      </c>
      <c r="Q31" s="50">
        <f t="shared" si="11"/>
        <v>0</v>
      </c>
      <c r="R31" s="106">
        <v>0</v>
      </c>
    </row>
    <row r="32" spans="1:18" ht="30.75" thickBot="1">
      <c r="A32" s="146"/>
      <c r="B32" s="16" t="s">
        <v>10</v>
      </c>
      <c r="C32" s="69">
        <v>329.89</v>
      </c>
      <c r="D32" s="50">
        <v>0</v>
      </c>
      <c r="E32" s="50">
        <v>0</v>
      </c>
      <c r="F32" s="106">
        <v>0</v>
      </c>
      <c r="G32" s="63">
        <f>G27+G21+G16</f>
        <v>329.89</v>
      </c>
      <c r="H32" s="63">
        <f>H27+H21+H16</f>
        <v>311.5</v>
      </c>
      <c r="I32" s="63">
        <f>I27+I21+I16</f>
        <v>311.5</v>
      </c>
      <c r="J32" s="114">
        <f t="shared" si="5"/>
        <v>0.94425414532116769</v>
      </c>
      <c r="K32" s="64">
        <f t="shared" ref="K32:M32" si="14">K27+K21+K16</f>
        <v>329.89</v>
      </c>
      <c r="L32" s="64">
        <f t="shared" si="14"/>
        <v>329.89</v>
      </c>
      <c r="M32" s="64">
        <f t="shared" si="14"/>
        <v>329.89</v>
      </c>
      <c r="N32" s="115">
        <f t="shared" si="10"/>
        <v>1</v>
      </c>
      <c r="O32" s="50">
        <f t="shared" si="11"/>
        <v>329.89</v>
      </c>
      <c r="P32" s="50">
        <f t="shared" si="11"/>
        <v>329.89</v>
      </c>
      <c r="Q32" s="50">
        <f t="shared" si="11"/>
        <v>329.89</v>
      </c>
      <c r="R32" s="106">
        <f t="shared" si="12"/>
        <v>1</v>
      </c>
    </row>
    <row r="33" spans="1:18" ht="30.75" thickBot="1">
      <c r="A33" s="147"/>
      <c r="B33" s="16" t="s">
        <v>11</v>
      </c>
      <c r="C33" s="50">
        <v>0</v>
      </c>
      <c r="D33" s="50">
        <v>0</v>
      </c>
      <c r="E33" s="50">
        <v>0</v>
      </c>
      <c r="F33" s="106">
        <v>0</v>
      </c>
      <c r="G33" s="63">
        <f>G22+G17+G28</f>
        <v>0</v>
      </c>
      <c r="H33" s="63">
        <v>0</v>
      </c>
      <c r="I33" s="63">
        <v>0</v>
      </c>
      <c r="J33" s="114">
        <v>0</v>
      </c>
      <c r="K33" s="64">
        <f t="shared" ref="K33:M33" si="15">K28+K22+K17</f>
        <v>0</v>
      </c>
      <c r="L33" s="64">
        <f t="shared" si="15"/>
        <v>0</v>
      </c>
      <c r="M33" s="64">
        <f t="shared" si="15"/>
        <v>0</v>
      </c>
      <c r="N33" s="115">
        <v>0</v>
      </c>
      <c r="O33" s="50">
        <f t="shared" si="11"/>
        <v>0</v>
      </c>
      <c r="P33" s="50">
        <f t="shared" si="11"/>
        <v>0</v>
      </c>
      <c r="Q33" s="50">
        <f t="shared" si="11"/>
        <v>0</v>
      </c>
      <c r="R33" s="106">
        <v>0</v>
      </c>
    </row>
    <row r="34" spans="1:18">
      <c r="K34" s="87"/>
      <c r="L34" s="87"/>
      <c r="M34" s="87"/>
      <c r="N34" s="87"/>
    </row>
    <row r="35" spans="1:18" ht="15.75" customHeight="1">
      <c r="A35" s="18" t="s">
        <v>90</v>
      </c>
      <c r="B35" s="19" t="s">
        <v>91</v>
      </c>
    </row>
    <row r="41" spans="1:18" ht="15.75" customHeight="1"/>
  </sheetData>
  <mergeCells count="25">
    <mergeCell ref="K8:N8"/>
    <mergeCell ref="L9:L10"/>
    <mergeCell ref="M9:M10"/>
    <mergeCell ref="N9:N10"/>
    <mergeCell ref="A29:A33"/>
    <mergeCell ref="A24:A28"/>
    <mergeCell ref="H9:H10"/>
    <mergeCell ref="I9:I10"/>
    <mergeCell ref="A23:R23"/>
    <mergeCell ref="A5:R5"/>
    <mergeCell ref="A13:A17"/>
    <mergeCell ref="A18:A22"/>
    <mergeCell ref="A8:A10"/>
    <mergeCell ref="B8:B10"/>
    <mergeCell ref="C8:F8"/>
    <mergeCell ref="G8:J8"/>
    <mergeCell ref="O8:R8"/>
    <mergeCell ref="D9:D10"/>
    <mergeCell ref="E9:E10"/>
    <mergeCell ref="F9:F10"/>
    <mergeCell ref="J9:J10"/>
    <mergeCell ref="P9:P10"/>
    <mergeCell ref="Q9:Q10"/>
    <mergeCell ref="R9:R10"/>
    <mergeCell ref="A12:R12"/>
  </mergeCells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3:R39"/>
  <sheetViews>
    <sheetView topLeftCell="A25" workbookViewId="0">
      <selection activeCell="M45" sqref="M45"/>
    </sheetView>
  </sheetViews>
  <sheetFormatPr defaultRowHeight="15"/>
  <cols>
    <col min="1" max="1" width="19.7109375" customWidth="1"/>
    <col min="2" max="2" width="21.140625" customWidth="1"/>
    <col min="3" max="3" width="12.7109375" customWidth="1"/>
    <col min="4" max="4" width="14.140625" customWidth="1"/>
    <col min="5" max="5" width="11.42578125" customWidth="1"/>
    <col min="6" max="6" width="11.7109375" customWidth="1"/>
    <col min="10" max="10" width="11.42578125" bestFit="1" customWidth="1"/>
    <col min="18" max="18" width="10" bestFit="1" customWidth="1"/>
  </cols>
  <sheetData>
    <row r="3" spans="1:18">
      <c r="R3" s="1" t="s">
        <v>282</v>
      </c>
    </row>
    <row r="5" spans="1:18" ht="62.25" customHeight="1">
      <c r="A5" s="174" t="s">
        <v>24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</row>
    <row r="7" spans="1:18" ht="15.75" thickBot="1"/>
    <row r="8" spans="1:18" ht="16.5" thickBot="1">
      <c r="A8" s="171" t="s">
        <v>0</v>
      </c>
      <c r="B8" s="171" t="s">
        <v>1</v>
      </c>
      <c r="C8" s="179" t="s">
        <v>23</v>
      </c>
      <c r="D8" s="180"/>
      <c r="E8" s="180"/>
      <c r="F8" s="181"/>
      <c r="G8" s="179" t="s">
        <v>94</v>
      </c>
      <c r="H8" s="180"/>
      <c r="I8" s="180"/>
      <c r="J8" s="181"/>
      <c r="K8" s="151" t="s">
        <v>119</v>
      </c>
      <c r="L8" s="152"/>
      <c r="M8" s="152"/>
      <c r="N8" s="153"/>
      <c r="O8" s="179" t="s">
        <v>281</v>
      </c>
      <c r="P8" s="180"/>
      <c r="Q8" s="180"/>
      <c r="R8" s="181"/>
    </row>
    <row r="9" spans="1:18" ht="69" customHeight="1">
      <c r="A9" s="178"/>
      <c r="B9" s="178"/>
      <c r="C9" s="2" t="s">
        <v>2</v>
      </c>
      <c r="D9" s="171" t="s">
        <v>3</v>
      </c>
      <c r="E9" s="171" t="s">
        <v>4</v>
      </c>
      <c r="F9" s="171" t="s">
        <v>5</v>
      </c>
      <c r="G9" s="2" t="s">
        <v>2</v>
      </c>
      <c r="H9" s="171" t="s">
        <v>3</v>
      </c>
      <c r="I9" s="171" t="s">
        <v>4</v>
      </c>
      <c r="J9" s="171" t="s">
        <v>5</v>
      </c>
      <c r="K9" s="2" t="s">
        <v>2</v>
      </c>
      <c r="L9" s="171" t="s">
        <v>3</v>
      </c>
      <c r="M9" s="171" t="s">
        <v>4</v>
      </c>
      <c r="N9" s="171" t="s">
        <v>5</v>
      </c>
      <c r="O9" s="2" t="s">
        <v>2</v>
      </c>
      <c r="P9" s="171" t="s">
        <v>3</v>
      </c>
      <c r="Q9" s="171" t="s">
        <v>4</v>
      </c>
      <c r="R9" s="171" t="s">
        <v>6</v>
      </c>
    </row>
    <row r="10" spans="1:18" ht="64.5" thickBot="1">
      <c r="A10" s="172"/>
      <c r="B10" s="172"/>
      <c r="C10" s="3" t="s">
        <v>25</v>
      </c>
      <c r="D10" s="172"/>
      <c r="E10" s="172"/>
      <c r="F10" s="172"/>
      <c r="G10" s="3" t="s">
        <v>26</v>
      </c>
      <c r="H10" s="172"/>
      <c r="I10" s="172"/>
      <c r="J10" s="172"/>
      <c r="K10" s="3" t="s">
        <v>26</v>
      </c>
      <c r="L10" s="172"/>
      <c r="M10" s="172"/>
      <c r="N10" s="172"/>
      <c r="O10" s="3" t="s">
        <v>7</v>
      </c>
      <c r="P10" s="172"/>
      <c r="Q10" s="172"/>
      <c r="R10" s="172"/>
    </row>
    <row r="11" spans="1:18" ht="15.75" thickBot="1">
      <c r="A11" s="4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  <c r="M11" s="3">
        <v>13</v>
      </c>
      <c r="N11" s="3">
        <v>14</v>
      </c>
      <c r="O11" s="3">
        <v>15</v>
      </c>
      <c r="P11" s="3">
        <v>16</v>
      </c>
      <c r="Q11" s="3">
        <v>17</v>
      </c>
      <c r="R11" s="3">
        <v>18</v>
      </c>
    </row>
    <row r="12" spans="1:18" ht="16.5" thickBot="1">
      <c r="A12" s="173" t="s">
        <v>75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7"/>
    </row>
    <row r="13" spans="1:18" ht="15.75" thickBot="1">
      <c r="A13" s="168" t="s">
        <v>31</v>
      </c>
      <c r="B13" s="5" t="s">
        <v>8</v>
      </c>
      <c r="C13" s="43">
        <v>845.6</v>
      </c>
      <c r="D13" s="43">
        <v>58.5</v>
      </c>
      <c r="E13" s="43">
        <v>58.5</v>
      </c>
      <c r="F13" s="105">
        <f>E13/C13</f>
        <v>6.918164616840114E-2</v>
      </c>
      <c r="G13" s="29">
        <v>845.6</v>
      </c>
      <c r="H13" s="29">
        <v>132</v>
      </c>
      <c r="I13" s="29">
        <v>132</v>
      </c>
      <c r="J13" s="68">
        <f>I13/G13</f>
        <v>0.15610217596972564</v>
      </c>
      <c r="K13" s="76" t="s">
        <v>152</v>
      </c>
      <c r="L13" s="76" t="s">
        <v>153</v>
      </c>
      <c r="M13" s="76" t="s">
        <v>153</v>
      </c>
      <c r="N13" s="68">
        <f>M13/K13</f>
        <v>0.52057710501419108</v>
      </c>
      <c r="O13" s="43">
        <v>787.37</v>
      </c>
      <c r="P13" s="43">
        <v>787.37</v>
      </c>
      <c r="Q13" s="43">
        <v>787.37</v>
      </c>
      <c r="R13" s="105">
        <f>Q13/O13</f>
        <v>1</v>
      </c>
    </row>
    <row r="14" spans="1:18" ht="45.75" customHeight="1" thickBot="1">
      <c r="A14" s="169"/>
      <c r="B14" s="6" t="s">
        <v>21</v>
      </c>
      <c r="C14" s="43">
        <v>845.6</v>
      </c>
      <c r="D14" s="43">
        <v>58.5</v>
      </c>
      <c r="E14" s="43">
        <v>58.8</v>
      </c>
      <c r="F14" s="105">
        <f>E14/C14</f>
        <v>6.9536423841059597E-2</v>
      </c>
      <c r="G14" s="29">
        <v>845.6</v>
      </c>
      <c r="H14" s="29">
        <v>132</v>
      </c>
      <c r="I14" s="29">
        <v>132</v>
      </c>
      <c r="J14" s="68">
        <f t="shared" ref="J14" si="0">I14/G14</f>
        <v>0.15610217596972564</v>
      </c>
      <c r="K14" s="76" t="s">
        <v>152</v>
      </c>
      <c r="L14" s="76" t="s">
        <v>153</v>
      </c>
      <c r="M14" s="76" t="s">
        <v>153</v>
      </c>
      <c r="N14" s="68">
        <f>M14/K14</f>
        <v>0.52057710501419108</v>
      </c>
      <c r="O14" s="43">
        <v>787.37</v>
      </c>
      <c r="P14" s="43">
        <v>787.37</v>
      </c>
      <c r="Q14" s="43">
        <v>787.37</v>
      </c>
      <c r="R14" s="105">
        <f t="shared" ref="R14" si="1">Q14/O14</f>
        <v>1</v>
      </c>
    </row>
    <row r="15" spans="1:18" ht="45.75" customHeight="1" thickBot="1">
      <c r="A15" s="169"/>
      <c r="B15" s="6" t="s">
        <v>9</v>
      </c>
      <c r="C15" s="43">
        <v>0</v>
      </c>
      <c r="D15" s="43">
        <v>0</v>
      </c>
      <c r="E15" s="43">
        <v>0</v>
      </c>
      <c r="F15" s="105">
        <v>0</v>
      </c>
      <c r="G15" s="29">
        <v>0</v>
      </c>
      <c r="H15" s="29">
        <v>0</v>
      </c>
      <c r="I15" s="29">
        <v>0</v>
      </c>
      <c r="J15" s="68">
        <v>0</v>
      </c>
      <c r="K15" s="76" t="s">
        <v>103</v>
      </c>
      <c r="L15" s="76" t="s">
        <v>103</v>
      </c>
      <c r="M15" s="76" t="s">
        <v>103</v>
      </c>
      <c r="N15" s="68">
        <v>0</v>
      </c>
      <c r="O15" s="43">
        <v>0</v>
      </c>
      <c r="P15" s="43">
        <v>0</v>
      </c>
      <c r="Q15" s="43">
        <v>0</v>
      </c>
      <c r="R15" s="105">
        <v>0</v>
      </c>
    </row>
    <row r="16" spans="1:18" ht="48.75" customHeight="1" thickBot="1">
      <c r="A16" s="169"/>
      <c r="B16" s="6" t="s">
        <v>10</v>
      </c>
      <c r="C16" s="43">
        <v>0</v>
      </c>
      <c r="D16" s="43">
        <v>0</v>
      </c>
      <c r="E16" s="43">
        <v>0</v>
      </c>
      <c r="F16" s="105">
        <v>0</v>
      </c>
      <c r="G16" s="29">
        <v>0</v>
      </c>
      <c r="H16" s="29">
        <v>0</v>
      </c>
      <c r="I16" s="29">
        <v>0</v>
      </c>
      <c r="J16" s="68">
        <v>0</v>
      </c>
      <c r="K16" s="76" t="s">
        <v>103</v>
      </c>
      <c r="L16" s="76" t="s">
        <v>103</v>
      </c>
      <c r="M16" s="76" t="s">
        <v>103</v>
      </c>
      <c r="N16" s="68">
        <v>0</v>
      </c>
      <c r="O16" s="43">
        <v>0</v>
      </c>
      <c r="P16" s="43">
        <v>0</v>
      </c>
      <c r="Q16" s="43">
        <v>0</v>
      </c>
      <c r="R16" s="105">
        <v>0</v>
      </c>
    </row>
    <row r="17" spans="1:18" ht="30.75" thickBot="1">
      <c r="A17" s="170"/>
      <c r="B17" s="6" t="s">
        <v>11</v>
      </c>
      <c r="C17" s="43">
        <v>0</v>
      </c>
      <c r="D17" s="43">
        <v>0</v>
      </c>
      <c r="E17" s="43">
        <v>0</v>
      </c>
      <c r="F17" s="105">
        <v>0</v>
      </c>
      <c r="G17" s="29">
        <v>0</v>
      </c>
      <c r="H17" s="29">
        <v>0</v>
      </c>
      <c r="I17" s="29">
        <v>0</v>
      </c>
      <c r="J17" s="68">
        <v>0</v>
      </c>
      <c r="K17" s="76" t="s">
        <v>103</v>
      </c>
      <c r="L17" s="76" t="s">
        <v>103</v>
      </c>
      <c r="M17" s="76" t="s">
        <v>103</v>
      </c>
      <c r="N17" s="68">
        <v>0</v>
      </c>
      <c r="O17" s="43">
        <v>0</v>
      </c>
      <c r="P17" s="43">
        <v>0</v>
      </c>
      <c r="Q17" s="43">
        <v>0</v>
      </c>
      <c r="R17" s="105">
        <v>0</v>
      </c>
    </row>
    <row r="18" spans="1:18" ht="15.75" thickBot="1">
      <c r="A18" s="182" t="s">
        <v>107</v>
      </c>
      <c r="B18" s="5" t="s">
        <v>8</v>
      </c>
      <c r="C18" s="43">
        <v>0</v>
      </c>
      <c r="D18" s="43">
        <v>0</v>
      </c>
      <c r="E18" s="43">
        <v>0</v>
      </c>
      <c r="F18" s="105">
        <v>0</v>
      </c>
      <c r="G18" s="43">
        <v>11200.3</v>
      </c>
      <c r="H18" s="43">
        <v>0</v>
      </c>
      <c r="I18" s="43">
        <v>0</v>
      </c>
      <c r="J18" s="105">
        <v>0</v>
      </c>
      <c r="K18" s="77" t="s">
        <v>154</v>
      </c>
      <c r="L18" s="77" t="s">
        <v>103</v>
      </c>
      <c r="M18" s="76" t="s">
        <v>103</v>
      </c>
      <c r="N18" s="68">
        <v>0</v>
      </c>
      <c r="O18" s="43">
        <v>11200.3</v>
      </c>
      <c r="P18" s="43">
        <v>11200.3</v>
      </c>
      <c r="Q18" s="43">
        <v>11200.3</v>
      </c>
      <c r="R18" s="105">
        <f>Q18/O18</f>
        <v>1</v>
      </c>
    </row>
    <row r="19" spans="1:18" ht="45.75" thickBot="1">
      <c r="A19" s="169"/>
      <c r="B19" s="6" t="s">
        <v>21</v>
      </c>
      <c r="C19" s="43">
        <v>0</v>
      </c>
      <c r="D19" s="43">
        <v>0</v>
      </c>
      <c r="E19" s="43">
        <v>0</v>
      </c>
      <c r="F19" s="105">
        <v>0</v>
      </c>
      <c r="G19" s="43">
        <v>11200.3</v>
      </c>
      <c r="H19" s="43">
        <v>0</v>
      </c>
      <c r="I19" s="43">
        <v>0</v>
      </c>
      <c r="J19" s="105">
        <v>0</v>
      </c>
      <c r="K19" s="77" t="s">
        <v>154</v>
      </c>
      <c r="L19" s="77" t="s">
        <v>103</v>
      </c>
      <c r="M19" s="76" t="s">
        <v>103</v>
      </c>
      <c r="N19" s="68">
        <v>0</v>
      </c>
      <c r="O19" s="43">
        <v>11200.3</v>
      </c>
      <c r="P19" s="43">
        <v>11200.3</v>
      </c>
      <c r="Q19" s="43">
        <v>11200.3</v>
      </c>
      <c r="R19" s="105">
        <f t="shared" ref="R19" si="2">Q19/O19</f>
        <v>1</v>
      </c>
    </row>
    <row r="20" spans="1:18" ht="45.75" thickBot="1">
      <c r="A20" s="169"/>
      <c r="B20" s="6" t="s">
        <v>9</v>
      </c>
      <c r="C20" s="43">
        <v>0</v>
      </c>
      <c r="D20" s="43">
        <v>0</v>
      </c>
      <c r="E20" s="43">
        <v>0</v>
      </c>
      <c r="F20" s="105">
        <v>0</v>
      </c>
      <c r="G20" s="43">
        <v>0</v>
      </c>
      <c r="H20" s="43">
        <v>0</v>
      </c>
      <c r="I20" s="43">
        <v>0</v>
      </c>
      <c r="J20" s="105">
        <v>0</v>
      </c>
      <c r="K20" s="77" t="s">
        <v>103</v>
      </c>
      <c r="L20" s="77" t="s">
        <v>103</v>
      </c>
      <c r="M20" s="76" t="s">
        <v>103</v>
      </c>
      <c r="N20" s="68">
        <v>0</v>
      </c>
      <c r="O20" s="43">
        <v>0</v>
      </c>
      <c r="P20" s="43">
        <v>0</v>
      </c>
      <c r="Q20" s="43">
        <v>0</v>
      </c>
      <c r="R20" s="105">
        <v>0</v>
      </c>
    </row>
    <row r="21" spans="1:18" ht="45.75" thickBot="1">
      <c r="A21" s="169"/>
      <c r="B21" s="6" t="s">
        <v>10</v>
      </c>
      <c r="C21" s="43">
        <v>0</v>
      </c>
      <c r="D21" s="43">
        <v>0</v>
      </c>
      <c r="E21" s="43">
        <v>0</v>
      </c>
      <c r="F21" s="105">
        <v>0</v>
      </c>
      <c r="G21" s="43">
        <v>0</v>
      </c>
      <c r="H21" s="43">
        <v>0</v>
      </c>
      <c r="I21" s="43">
        <v>0</v>
      </c>
      <c r="J21" s="105">
        <v>0</v>
      </c>
      <c r="K21" s="77" t="s">
        <v>103</v>
      </c>
      <c r="L21" s="77" t="s">
        <v>103</v>
      </c>
      <c r="M21" s="76" t="s">
        <v>103</v>
      </c>
      <c r="N21" s="68">
        <v>0</v>
      </c>
      <c r="O21" s="43">
        <v>0</v>
      </c>
      <c r="P21" s="43">
        <v>0</v>
      </c>
      <c r="Q21" s="43">
        <v>0</v>
      </c>
      <c r="R21" s="105">
        <v>0</v>
      </c>
    </row>
    <row r="22" spans="1:18" ht="30.75" thickBot="1">
      <c r="A22" s="170"/>
      <c r="B22" s="6" t="s">
        <v>11</v>
      </c>
      <c r="C22" s="43">
        <v>0</v>
      </c>
      <c r="D22" s="43">
        <v>0</v>
      </c>
      <c r="E22" s="43">
        <v>0</v>
      </c>
      <c r="F22" s="105">
        <v>0</v>
      </c>
      <c r="G22" s="43">
        <v>0</v>
      </c>
      <c r="H22" s="43">
        <v>0</v>
      </c>
      <c r="I22" s="43">
        <v>0</v>
      </c>
      <c r="J22" s="105">
        <v>0</v>
      </c>
      <c r="K22" s="77" t="s">
        <v>103</v>
      </c>
      <c r="L22" s="77" t="s">
        <v>103</v>
      </c>
      <c r="M22" s="76" t="s">
        <v>103</v>
      </c>
      <c r="N22" s="68">
        <v>0</v>
      </c>
      <c r="O22" s="43">
        <v>0</v>
      </c>
      <c r="P22" s="43">
        <v>0</v>
      </c>
      <c r="Q22" s="43">
        <v>0</v>
      </c>
      <c r="R22" s="105">
        <v>0</v>
      </c>
    </row>
    <row r="23" spans="1:18" ht="15.75" thickBot="1">
      <c r="A23" s="175" t="s">
        <v>108</v>
      </c>
      <c r="B23" s="5" t="s">
        <v>8</v>
      </c>
      <c r="C23" s="43">
        <v>0</v>
      </c>
      <c r="D23" s="43">
        <v>0</v>
      </c>
      <c r="E23" s="43">
        <v>0</v>
      </c>
      <c r="F23" s="105">
        <v>0</v>
      </c>
      <c r="G23" s="29">
        <v>40</v>
      </c>
      <c r="H23" s="29">
        <v>0</v>
      </c>
      <c r="I23" s="29">
        <v>0</v>
      </c>
      <c r="J23" s="68">
        <v>0</v>
      </c>
      <c r="K23" s="76" t="s">
        <v>155</v>
      </c>
      <c r="L23" s="76" t="s">
        <v>103</v>
      </c>
      <c r="M23" s="76" t="s">
        <v>103</v>
      </c>
      <c r="N23" s="68">
        <v>0</v>
      </c>
      <c r="O23" s="43">
        <v>0</v>
      </c>
      <c r="P23" s="43">
        <v>0</v>
      </c>
      <c r="Q23" s="43">
        <v>0</v>
      </c>
      <c r="R23" s="105">
        <v>0</v>
      </c>
    </row>
    <row r="24" spans="1:18" ht="45.75" thickBot="1">
      <c r="A24" s="176"/>
      <c r="B24" s="6" t="s">
        <v>21</v>
      </c>
      <c r="C24" s="43">
        <v>0</v>
      </c>
      <c r="D24" s="43">
        <v>0</v>
      </c>
      <c r="E24" s="43">
        <v>0</v>
      </c>
      <c r="F24" s="105">
        <v>0</v>
      </c>
      <c r="G24" s="29">
        <v>40</v>
      </c>
      <c r="H24" s="29">
        <v>0</v>
      </c>
      <c r="I24" s="29">
        <v>0</v>
      </c>
      <c r="J24" s="68">
        <v>0</v>
      </c>
      <c r="K24" s="76" t="s">
        <v>155</v>
      </c>
      <c r="L24" s="76" t="s">
        <v>103</v>
      </c>
      <c r="M24" s="76" t="s">
        <v>103</v>
      </c>
      <c r="N24" s="68">
        <v>0</v>
      </c>
      <c r="O24" s="43">
        <v>0</v>
      </c>
      <c r="P24" s="43">
        <v>0</v>
      </c>
      <c r="Q24" s="43">
        <v>0</v>
      </c>
      <c r="R24" s="105">
        <v>0</v>
      </c>
    </row>
    <row r="25" spans="1:18" ht="45.75" thickBot="1">
      <c r="A25" s="176"/>
      <c r="B25" s="6" t="s">
        <v>9</v>
      </c>
      <c r="C25" s="43">
        <v>0</v>
      </c>
      <c r="D25" s="43">
        <v>0</v>
      </c>
      <c r="E25" s="43">
        <v>0</v>
      </c>
      <c r="F25" s="105">
        <v>0</v>
      </c>
      <c r="G25" s="29">
        <v>0</v>
      </c>
      <c r="H25" s="29">
        <v>0</v>
      </c>
      <c r="I25" s="29">
        <v>0</v>
      </c>
      <c r="J25" s="68">
        <v>0</v>
      </c>
      <c r="K25" s="76" t="s">
        <v>103</v>
      </c>
      <c r="L25" s="76" t="s">
        <v>103</v>
      </c>
      <c r="M25" s="76" t="s">
        <v>103</v>
      </c>
      <c r="N25" s="68">
        <v>0</v>
      </c>
      <c r="O25" s="43">
        <v>0</v>
      </c>
      <c r="P25" s="43">
        <v>0</v>
      </c>
      <c r="Q25" s="43">
        <v>0</v>
      </c>
      <c r="R25" s="105">
        <v>0</v>
      </c>
    </row>
    <row r="26" spans="1:18" ht="45.75" thickBot="1">
      <c r="A26" s="176"/>
      <c r="B26" s="6" t="s">
        <v>10</v>
      </c>
      <c r="C26" s="43">
        <v>0</v>
      </c>
      <c r="D26" s="43">
        <v>0</v>
      </c>
      <c r="E26" s="43">
        <v>0</v>
      </c>
      <c r="F26" s="105">
        <v>0</v>
      </c>
      <c r="G26" s="29">
        <v>0</v>
      </c>
      <c r="H26" s="29">
        <v>0</v>
      </c>
      <c r="I26" s="29">
        <v>0</v>
      </c>
      <c r="J26" s="68">
        <v>0</v>
      </c>
      <c r="K26" s="76" t="s">
        <v>103</v>
      </c>
      <c r="L26" s="76" t="s">
        <v>103</v>
      </c>
      <c r="M26" s="76" t="s">
        <v>103</v>
      </c>
      <c r="N26" s="68">
        <v>0</v>
      </c>
      <c r="O26" s="43">
        <v>0</v>
      </c>
      <c r="P26" s="43">
        <v>0</v>
      </c>
      <c r="Q26" s="43">
        <v>0</v>
      </c>
      <c r="R26" s="105">
        <v>0</v>
      </c>
    </row>
    <row r="27" spans="1:18" ht="30.75" thickBot="1">
      <c r="A27" s="177"/>
      <c r="B27" s="6" t="s">
        <v>11</v>
      </c>
      <c r="C27" s="43">
        <v>0</v>
      </c>
      <c r="D27" s="43">
        <v>0</v>
      </c>
      <c r="E27" s="43">
        <v>0</v>
      </c>
      <c r="F27" s="105">
        <v>0</v>
      </c>
      <c r="G27" s="29">
        <v>0</v>
      </c>
      <c r="H27" s="29">
        <v>0</v>
      </c>
      <c r="I27" s="29">
        <v>0</v>
      </c>
      <c r="J27" s="68">
        <v>0</v>
      </c>
      <c r="K27" s="76" t="s">
        <v>103</v>
      </c>
      <c r="L27" s="76">
        <v>0</v>
      </c>
      <c r="M27" s="76" t="s">
        <v>103</v>
      </c>
      <c r="N27" s="68">
        <v>0</v>
      </c>
      <c r="O27" s="43">
        <v>0</v>
      </c>
      <c r="P27" s="43">
        <v>0</v>
      </c>
      <c r="Q27" s="43">
        <v>0</v>
      </c>
      <c r="R27" s="105">
        <v>0</v>
      </c>
    </row>
    <row r="28" spans="1:18" ht="15.75" thickBot="1">
      <c r="A28" s="175" t="s">
        <v>76</v>
      </c>
      <c r="B28" s="5" t="s">
        <v>8</v>
      </c>
      <c r="C28" s="43">
        <v>850</v>
      </c>
      <c r="D28" s="43">
        <v>0</v>
      </c>
      <c r="E28" s="43">
        <v>0</v>
      </c>
      <c r="F28" s="105">
        <v>0</v>
      </c>
      <c r="G28" s="43">
        <v>808</v>
      </c>
      <c r="H28" s="43">
        <v>0</v>
      </c>
      <c r="I28" s="43">
        <v>0</v>
      </c>
      <c r="J28" s="105">
        <v>0</v>
      </c>
      <c r="K28" s="77" t="s">
        <v>156</v>
      </c>
      <c r="L28" s="77" t="s">
        <v>103</v>
      </c>
      <c r="M28" s="77" t="s">
        <v>103</v>
      </c>
      <c r="N28" s="68">
        <v>0</v>
      </c>
      <c r="O28" s="43">
        <v>808</v>
      </c>
      <c r="P28" s="43">
        <v>807.97</v>
      </c>
      <c r="Q28" s="43">
        <v>807.97</v>
      </c>
      <c r="R28" s="105">
        <f>Q28/O28</f>
        <v>0.9999628712871288</v>
      </c>
    </row>
    <row r="29" spans="1:18" ht="48.75" customHeight="1" thickBot="1">
      <c r="A29" s="176"/>
      <c r="B29" s="6" t="s">
        <v>21</v>
      </c>
      <c r="C29" s="43">
        <v>850</v>
      </c>
      <c r="D29" s="43">
        <v>0</v>
      </c>
      <c r="E29" s="43">
        <v>0</v>
      </c>
      <c r="F29" s="105">
        <v>0</v>
      </c>
      <c r="G29" s="43">
        <v>808</v>
      </c>
      <c r="H29" s="43">
        <v>0</v>
      </c>
      <c r="I29" s="43">
        <v>0</v>
      </c>
      <c r="J29" s="105">
        <v>0</v>
      </c>
      <c r="K29" s="77" t="s">
        <v>156</v>
      </c>
      <c r="L29" s="77" t="s">
        <v>103</v>
      </c>
      <c r="M29" s="77" t="s">
        <v>103</v>
      </c>
      <c r="N29" s="68">
        <v>0</v>
      </c>
      <c r="O29" s="43">
        <v>808</v>
      </c>
      <c r="P29" s="43">
        <v>807.97</v>
      </c>
      <c r="Q29" s="43">
        <v>807.97</v>
      </c>
      <c r="R29" s="105">
        <f t="shared" ref="R29" si="3">Q29/O29</f>
        <v>0.9999628712871288</v>
      </c>
    </row>
    <row r="30" spans="1:18" ht="45.75" thickBot="1">
      <c r="A30" s="176"/>
      <c r="B30" s="6" t="s">
        <v>9</v>
      </c>
      <c r="C30" s="43">
        <v>0</v>
      </c>
      <c r="D30" s="43">
        <v>0</v>
      </c>
      <c r="E30" s="43">
        <v>0</v>
      </c>
      <c r="F30" s="105">
        <v>0</v>
      </c>
      <c r="G30" s="43">
        <v>0</v>
      </c>
      <c r="H30" s="43">
        <v>0</v>
      </c>
      <c r="I30" s="43">
        <v>0</v>
      </c>
      <c r="J30" s="105">
        <v>0</v>
      </c>
      <c r="K30" s="77" t="s">
        <v>103</v>
      </c>
      <c r="L30" s="77" t="s">
        <v>103</v>
      </c>
      <c r="M30" s="77" t="s">
        <v>103</v>
      </c>
      <c r="N30" s="68">
        <v>0</v>
      </c>
      <c r="O30" s="43">
        <v>0</v>
      </c>
      <c r="P30" s="43">
        <v>0</v>
      </c>
      <c r="Q30" s="43">
        <v>0</v>
      </c>
      <c r="R30" s="105">
        <v>0</v>
      </c>
    </row>
    <row r="31" spans="1:18" ht="46.5" customHeight="1" thickBot="1">
      <c r="A31" s="176"/>
      <c r="B31" s="6" t="s">
        <v>10</v>
      </c>
      <c r="C31" s="43">
        <v>0</v>
      </c>
      <c r="D31" s="43">
        <v>0</v>
      </c>
      <c r="E31" s="43">
        <v>0</v>
      </c>
      <c r="F31" s="105">
        <v>0</v>
      </c>
      <c r="G31" s="43">
        <v>0</v>
      </c>
      <c r="H31" s="43">
        <v>0</v>
      </c>
      <c r="I31" s="43">
        <v>0</v>
      </c>
      <c r="J31" s="105">
        <v>0</v>
      </c>
      <c r="K31" s="77" t="s">
        <v>103</v>
      </c>
      <c r="L31" s="77" t="s">
        <v>103</v>
      </c>
      <c r="M31" s="77" t="s">
        <v>103</v>
      </c>
      <c r="N31" s="68">
        <v>0</v>
      </c>
      <c r="O31" s="43">
        <v>0</v>
      </c>
      <c r="P31" s="43">
        <v>0</v>
      </c>
      <c r="Q31" s="43">
        <v>0</v>
      </c>
      <c r="R31" s="105">
        <v>0</v>
      </c>
    </row>
    <row r="32" spans="1:18" ht="30.75" thickBot="1">
      <c r="A32" s="177"/>
      <c r="B32" s="6" t="s">
        <v>11</v>
      </c>
      <c r="C32" s="43">
        <v>0</v>
      </c>
      <c r="D32" s="43">
        <v>0</v>
      </c>
      <c r="E32" s="43">
        <v>0</v>
      </c>
      <c r="F32" s="105">
        <v>0</v>
      </c>
      <c r="G32" s="43">
        <v>0</v>
      </c>
      <c r="H32" s="43">
        <v>0</v>
      </c>
      <c r="I32" s="43">
        <v>0</v>
      </c>
      <c r="J32" s="105">
        <v>0</v>
      </c>
      <c r="K32" s="77" t="s">
        <v>103</v>
      </c>
      <c r="L32" s="77" t="s">
        <v>103</v>
      </c>
      <c r="M32" s="77" t="s">
        <v>103</v>
      </c>
      <c r="N32" s="68">
        <v>0</v>
      </c>
      <c r="O32" s="43">
        <v>0</v>
      </c>
      <c r="P32" s="43">
        <v>0</v>
      </c>
      <c r="Q32" s="43">
        <v>0</v>
      </c>
      <c r="R32" s="105">
        <v>0</v>
      </c>
    </row>
    <row r="33" spans="1:18" ht="15.75" thickBot="1">
      <c r="A33" s="168" t="s">
        <v>12</v>
      </c>
      <c r="B33" s="59" t="s">
        <v>8</v>
      </c>
      <c r="C33" s="60">
        <f>C29+C14</f>
        <v>1695.6</v>
      </c>
      <c r="D33" s="60">
        <f>D13</f>
        <v>58.5</v>
      </c>
      <c r="E33" s="60">
        <f>E13</f>
        <v>58.5</v>
      </c>
      <c r="F33" s="116">
        <f>E33/C33</f>
        <v>3.4501061571125265E-2</v>
      </c>
      <c r="G33" s="60">
        <f>G28+G23+G18+G13</f>
        <v>12893.9</v>
      </c>
      <c r="H33" s="60">
        <f t="shared" ref="H33:M33" si="4">H28+H23+H18+H13</f>
        <v>132</v>
      </c>
      <c r="I33" s="60">
        <f t="shared" si="4"/>
        <v>132</v>
      </c>
      <c r="J33" s="116">
        <f t="shared" ref="J33:J34" si="5">I33/G33</f>
        <v>1.0237399080185203E-2</v>
      </c>
      <c r="K33" s="60">
        <f t="shared" si="4"/>
        <v>12893.9</v>
      </c>
      <c r="L33" s="60">
        <f t="shared" si="4"/>
        <v>440.2</v>
      </c>
      <c r="M33" s="60">
        <f t="shared" si="4"/>
        <v>440.2</v>
      </c>
      <c r="N33" s="71">
        <v>0</v>
      </c>
      <c r="O33" s="60">
        <f>O28+O23+O18+O13</f>
        <v>12795.67</v>
      </c>
      <c r="P33" s="60">
        <f t="shared" ref="P33:Q33" si="6">P28+P23+P18+P13</f>
        <v>12795.64</v>
      </c>
      <c r="Q33" s="60">
        <f t="shared" si="6"/>
        <v>12795.64</v>
      </c>
      <c r="R33" s="116">
        <f>Q33/O33</f>
        <v>0.99999765545688502</v>
      </c>
    </row>
    <row r="34" spans="1:18" ht="52.5" customHeight="1" thickBot="1">
      <c r="A34" s="169"/>
      <c r="B34" s="6" t="s">
        <v>21</v>
      </c>
      <c r="C34" s="43">
        <f>C29+C14</f>
        <v>1695.6</v>
      </c>
      <c r="D34" s="43">
        <f>D29+D14</f>
        <v>58.5</v>
      </c>
      <c r="E34" s="43">
        <f>E29+E14</f>
        <v>58.8</v>
      </c>
      <c r="F34" s="105">
        <f t="shared" ref="F34" si="7">E34/C34</f>
        <v>3.4677990092002828E-2</v>
      </c>
      <c r="G34" s="43">
        <v>1653.6</v>
      </c>
      <c r="H34" s="43">
        <v>132</v>
      </c>
      <c r="I34" s="43">
        <v>132</v>
      </c>
      <c r="J34" s="105">
        <f t="shared" si="5"/>
        <v>7.982583454281568E-2</v>
      </c>
      <c r="K34" s="60">
        <f t="shared" ref="K34:M34" si="8">K29+K24+K19+K14</f>
        <v>12893.9</v>
      </c>
      <c r="L34" s="60">
        <f t="shared" si="8"/>
        <v>440.2</v>
      </c>
      <c r="M34" s="60">
        <f t="shared" si="8"/>
        <v>440.2</v>
      </c>
      <c r="N34" s="68">
        <v>0</v>
      </c>
      <c r="O34" s="43">
        <f>O29+O24+O19+O14</f>
        <v>12795.67</v>
      </c>
      <c r="P34" s="43">
        <f t="shared" ref="P34:Q34" si="9">P29+P24+P19+P14</f>
        <v>12795.64</v>
      </c>
      <c r="Q34" s="43">
        <f t="shared" si="9"/>
        <v>12795.64</v>
      </c>
      <c r="R34" s="105">
        <f t="shared" ref="R34" si="10">Q34/O34</f>
        <v>0.99999765545688502</v>
      </c>
    </row>
    <row r="35" spans="1:18" ht="45.75" thickBot="1">
      <c r="A35" s="169"/>
      <c r="B35" s="6" t="s">
        <v>9</v>
      </c>
      <c r="C35" s="43">
        <v>0</v>
      </c>
      <c r="D35" s="43">
        <v>0</v>
      </c>
      <c r="E35" s="43">
        <v>0</v>
      </c>
      <c r="F35" s="105">
        <v>0</v>
      </c>
      <c r="G35" s="43">
        <v>0</v>
      </c>
      <c r="H35" s="43">
        <v>0</v>
      </c>
      <c r="I35" s="43">
        <v>0</v>
      </c>
      <c r="J35" s="105">
        <v>0</v>
      </c>
      <c r="K35" s="60">
        <f t="shared" ref="K35:M35" si="11">K30+K25+K20+K15</f>
        <v>0</v>
      </c>
      <c r="L35" s="60">
        <f t="shared" si="11"/>
        <v>0</v>
      </c>
      <c r="M35" s="60">
        <f t="shared" si="11"/>
        <v>0</v>
      </c>
      <c r="N35" s="68">
        <v>0</v>
      </c>
      <c r="O35" s="43">
        <f t="shared" ref="O35:Q37" si="12">O30+O25+O20+O15</f>
        <v>0</v>
      </c>
      <c r="P35" s="43">
        <f t="shared" si="12"/>
        <v>0</v>
      </c>
      <c r="Q35" s="43">
        <f t="shared" si="12"/>
        <v>0</v>
      </c>
      <c r="R35" s="105">
        <v>0</v>
      </c>
    </row>
    <row r="36" spans="1:18" ht="45.75" thickBot="1">
      <c r="A36" s="169"/>
      <c r="B36" s="6" t="s">
        <v>10</v>
      </c>
      <c r="C36" s="43">
        <v>0</v>
      </c>
      <c r="D36" s="43">
        <v>0</v>
      </c>
      <c r="E36" s="43">
        <v>0</v>
      </c>
      <c r="F36" s="105">
        <v>0</v>
      </c>
      <c r="G36" s="43">
        <v>0</v>
      </c>
      <c r="H36" s="43">
        <v>0</v>
      </c>
      <c r="I36" s="43">
        <v>0</v>
      </c>
      <c r="J36" s="105">
        <v>0</v>
      </c>
      <c r="K36" s="60">
        <f t="shared" ref="K36:M36" si="13">K31+K26+K21+K16</f>
        <v>0</v>
      </c>
      <c r="L36" s="60">
        <f t="shared" si="13"/>
        <v>0</v>
      </c>
      <c r="M36" s="60">
        <f t="shared" si="13"/>
        <v>0</v>
      </c>
      <c r="N36" s="68">
        <v>0</v>
      </c>
      <c r="O36" s="43">
        <f t="shared" si="12"/>
        <v>0</v>
      </c>
      <c r="P36" s="43">
        <f t="shared" si="12"/>
        <v>0</v>
      </c>
      <c r="Q36" s="43">
        <f t="shared" si="12"/>
        <v>0</v>
      </c>
      <c r="R36" s="105">
        <v>0</v>
      </c>
    </row>
    <row r="37" spans="1:18" ht="30.75" thickBot="1">
      <c r="A37" s="170"/>
      <c r="B37" s="6" t="s">
        <v>11</v>
      </c>
      <c r="C37" s="49">
        <v>0</v>
      </c>
      <c r="D37" s="43">
        <v>0</v>
      </c>
      <c r="E37" s="43">
        <v>0</v>
      </c>
      <c r="F37" s="105">
        <v>0</v>
      </c>
      <c r="G37" s="43">
        <v>0</v>
      </c>
      <c r="H37" s="43">
        <v>0</v>
      </c>
      <c r="I37" s="43">
        <v>0</v>
      </c>
      <c r="J37" s="105">
        <v>0</v>
      </c>
      <c r="K37" s="60">
        <f t="shared" ref="K37:M37" si="14">K32+K27+K22+K17</f>
        <v>0</v>
      </c>
      <c r="L37" s="60">
        <f t="shared" si="14"/>
        <v>0</v>
      </c>
      <c r="M37" s="60">
        <f t="shared" si="14"/>
        <v>0</v>
      </c>
      <c r="N37" s="68">
        <v>0</v>
      </c>
      <c r="O37" s="43">
        <f t="shared" si="12"/>
        <v>0</v>
      </c>
      <c r="P37" s="43">
        <f t="shared" si="12"/>
        <v>0</v>
      </c>
      <c r="Q37" s="43">
        <f t="shared" si="12"/>
        <v>0</v>
      </c>
      <c r="R37" s="105">
        <v>0</v>
      </c>
    </row>
    <row r="38" spans="1:18">
      <c r="C38" s="9"/>
    </row>
    <row r="39" spans="1:18">
      <c r="A39" s="18" t="s">
        <v>90</v>
      </c>
      <c r="B39" s="19" t="s">
        <v>118</v>
      </c>
    </row>
  </sheetData>
  <mergeCells count="25">
    <mergeCell ref="C8:F8"/>
    <mergeCell ref="G8:J8"/>
    <mergeCell ref="O8:R8"/>
    <mergeCell ref="A18:A22"/>
    <mergeCell ref="A23:A27"/>
    <mergeCell ref="K8:N8"/>
    <mergeCell ref="L9:L10"/>
    <mergeCell ref="M9:M10"/>
    <mergeCell ref="N9:N10"/>
    <mergeCell ref="A33:A37"/>
    <mergeCell ref="P9:P10"/>
    <mergeCell ref="Q9:Q10"/>
    <mergeCell ref="A12:R12"/>
    <mergeCell ref="A5:R5"/>
    <mergeCell ref="R9:R10"/>
    <mergeCell ref="A13:A17"/>
    <mergeCell ref="A28:A32"/>
    <mergeCell ref="D9:D10"/>
    <mergeCell ref="E9:E10"/>
    <mergeCell ref="F9:F10"/>
    <mergeCell ref="H9:H10"/>
    <mergeCell ref="I9:I10"/>
    <mergeCell ref="J9:J10"/>
    <mergeCell ref="A8:A10"/>
    <mergeCell ref="B8:B10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R30"/>
  <sheetViews>
    <sheetView topLeftCell="A22" workbookViewId="0">
      <selection activeCell="O24" sqref="O24:R24"/>
    </sheetView>
  </sheetViews>
  <sheetFormatPr defaultRowHeight="15"/>
  <cols>
    <col min="1" max="1" width="22.85546875" customWidth="1"/>
    <col min="2" max="2" width="26.42578125" customWidth="1"/>
    <col min="18" max="18" width="10" bestFit="1" customWidth="1"/>
  </cols>
  <sheetData>
    <row r="3" spans="1:18">
      <c r="R3" s="1" t="s">
        <v>282</v>
      </c>
    </row>
    <row r="5" spans="1:18" ht="43.5" customHeight="1">
      <c r="A5" s="174" t="s">
        <v>35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</row>
    <row r="7" spans="1:18" ht="15.75" thickBot="1"/>
    <row r="8" spans="1:18" ht="16.5" thickBot="1">
      <c r="A8" s="171" t="s">
        <v>0</v>
      </c>
      <c r="B8" s="171" t="s">
        <v>1</v>
      </c>
      <c r="C8" s="179" t="s">
        <v>23</v>
      </c>
      <c r="D8" s="180"/>
      <c r="E8" s="180"/>
      <c r="F8" s="181"/>
      <c r="G8" s="179" t="s">
        <v>94</v>
      </c>
      <c r="H8" s="180"/>
      <c r="I8" s="180"/>
      <c r="J8" s="181"/>
      <c r="K8" s="151" t="s">
        <v>119</v>
      </c>
      <c r="L8" s="152"/>
      <c r="M8" s="152"/>
      <c r="N8" s="153"/>
      <c r="O8" s="179" t="s">
        <v>281</v>
      </c>
      <c r="P8" s="180"/>
      <c r="Q8" s="180"/>
      <c r="R8" s="181"/>
    </row>
    <row r="9" spans="1:18" ht="70.5" customHeight="1">
      <c r="A9" s="178"/>
      <c r="B9" s="178"/>
      <c r="C9" s="2" t="s">
        <v>2</v>
      </c>
      <c r="D9" s="171" t="s">
        <v>3</v>
      </c>
      <c r="E9" s="171" t="s">
        <v>4</v>
      </c>
      <c r="F9" s="171" t="s">
        <v>5</v>
      </c>
      <c r="G9" s="2" t="s">
        <v>2</v>
      </c>
      <c r="H9" s="171" t="s">
        <v>3</v>
      </c>
      <c r="I9" s="171" t="s">
        <v>4</v>
      </c>
      <c r="J9" s="171" t="s">
        <v>5</v>
      </c>
      <c r="K9" s="2" t="s">
        <v>2</v>
      </c>
      <c r="L9" s="171" t="s">
        <v>3</v>
      </c>
      <c r="M9" s="171" t="s">
        <v>4</v>
      </c>
      <c r="N9" s="171" t="s">
        <v>5</v>
      </c>
      <c r="O9" s="2" t="s">
        <v>2</v>
      </c>
      <c r="P9" s="171" t="s">
        <v>3</v>
      </c>
      <c r="Q9" s="171" t="s">
        <v>4</v>
      </c>
      <c r="R9" s="171" t="s">
        <v>6</v>
      </c>
    </row>
    <row r="10" spans="1:18" ht="64.5" thickBot="1">
      <c r="A10" s="172"/>
      <c r="B10" s="172"/>
      <c r="C10" s="3" t="s">
        <v>25</v>
      </c>
      <c r="D10" s="172"/>
      <c r="E10" s="172"/>
      <c r="F10" s="172"/>
      <c r="G10" s="3" t="s">
        <v>25</v>
      </c>
      <c r="H10" s="172"/>
      <c r="I10" s="172"/>
      <c r="J10" s="172"/>
      <c r="K10" s="3" t="s">
        <v>26</v>
      </c>
      <c r="L10" s="172"/>
      <c r="M10" s="172"/>
      <c r="N10" s="172"/>
      <c r="O10" s="3" t="s">
        <v>7</v>
      </c>
      <c r="P10" s="172"/>
      <c r="Q10" s="172"/>
      <c r="R10" s="172"/>
    </row>
    <row r="11" spans="1:18" ht="15.75" thickBot="1">
      <c r="A11" s="4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  <c r="M11" s="3">
        <v>13</v>
      </c>
      <c r="N11" s="3">
        <v>14</v>
      </c>
      <c r="O11" s="3">
        <v>15</v>
      </c>
      <c r="P11" s="3">
        <v>16</v>
      </c>
      <c r="Q11" s="3">
        <v>17</v>
      </c>
      <c r="R11" s="3">
        <v>18</v>
      </c>
    </row>
    <row r="12" spans="1:18" ht="22.5" customHeight="1" thickBot="1">
      <c r="A12" s="173" t="s">
        <v>36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7"/>
    </row>
    <row r="13" spans="1:18" ht="15.75" thickBot="1">
      <c r="A13" s="182" t="s">
        <v>37</v>
      </c>
      <c r="B13" s="5" t="s">
        <v>8</v>
      </c>
      <c r="C13" s="43">
        <f>C14+C16</f>
        <v>1300</v>
      </c>
      <c r="D13" s="43">
        <v>0</v>
      </c>
      <c r="E13" s="43">
        <v>0</v>
      </c>
      <c r="F13" s="105">
        <v>0</v>
      </c>
      <c r="G13" s="43">
        <v>958.95</v>
      </c>
      <c r="H13" s="43">
        <v>0</v>
      </c>
      <c r="I13" s="43">
        <v>0</v>
      </c>
      <c r="J13" s="105">
        <v>0</v>
      </c>
      <c r="K13" s="76" t="s">
        <v>157</v>
      </c>
      <c r="L13" s="76" t="s">
        <v>157</v>
      </c>
      <c r="M13" s="76" t="s">
        <v>157</v>
      </c>
      <c r="N13" s="68">
        <f>M13/K13</f>
        <v>1</v>
      </c>
      <c r="O13" s="43">
        <v>958.95</v>
      </c>
      <c r="P13" s="43">
        <v>958.95</v>
      </c>
      <c r="Q13" s="43">
        <v>958.95</v>
      </c>
      <c r="R13" s="105">
        <f>Q13/O13</f>
        <v>1</v>
      </c>
    </row>
    <row r="14" spans="1:18" ht="45.75" thickBot="1">
      <c r="A14" s="169"/>
      <c r="B14" s="6" t="s">
        <v>21</v>
      </c>
      <c r="C14" s="43">
        <v>162.5</v>
      </c>
      <c r="D14" s="43">
        <v>0</v>
      </c>
      <c r="E14" s="43">
        <v>0</v>
      </c>
      <c r="F14" s="105">
        <v>0</v>
      </c>
      <c r="G14" s="43">
        <v>119.87</v>
      </c>
      <c r="H14" s="43">
        <v>0</v>
      </c>
      <c r="I14" s="43">
        <v>0</v>
      </c>
      <c r="J14" s="105">
        <v>0</v>
      </c>
      <c r="K14" s="76" t="s">
        <v>158</v>
      </c>
      <c r="L14" s="76" t="s">
        <v>158</v>
      </c>
      <c r="M14" s="76" t="s">
        <v>158</v>
      </c>
      <c r="N14" s="68">
        <f t="shared" ref="N14:N16" si="0">M14/K14</f>
        <v>1</v>
      </c>
      <c r="O14" s="43">
        <v>119.87</v>
      </c>
      <c r="P14" s="43">
        <v>119.87</v>
      </c>
      <c r="Q14" s="43">
        <v>119.87</v>
      </c>
      <c r="R14" s="105">
        <f t="shared" ref="R14:R16" si="1">Q14/O14</f>
        <v>1</v>
      </c>
    </row>
    <row r="15" spans="1:18" ht="30.75" thickBot="1">
      <c r="A15" s="169"/>
      <c r="B15" s="6" t="s">
        <v>9</v>
      </c>
      <c r="C15" s="43">
        <v>0</v>
      </c>
      <c r="D15" s="43">
        <v>0</v>
      </c>
      <c r="E15" s="43">
        <v>0</v>
      </c>
      <c r="F15" s="105">
        <v>0</v>
      </c>
      <c r="G15" s="43">
        <v>0</v>
      </c>
      <c r="H15" s="43">
        <v>0</v>
      </c>
      <c r="I15" s="43">
        <v>0</v>
      </c>
      <c r="J15" s="105">
        <v>0</v>
      </c>
      <c r="K15" s="76" t="s">
        <v>103</v>
      </c>
      <c r="L15" s="76" t="s">
        <v>103</v>
      </c>
      <c r="M15" s="76" t="s">
        <v>103</v>
      </c>
      <c r="N15" s="68">
        <v>0</v>
      </c>
      <c r="O15" s="43">
        <v>0</v>
      </c>
      <c r="P15" s="43">
        <v>0</v>
      </c>
      <c r="Q15" s="43">
        <v>0</v>
      </c>
      <c r="R15" s="105">
        <v>0</v>
      </c>
    </row>
    <row r="16" spans="1:18" ht="30.75" thickBot="1">
      <c r="A16" s="169"/>
      <c r="B16" s="6" t="s">
        <v>10</v>
      </c>
      <c r="C16" s="43">
        <v>1137.5</v>
      </c>
      <c r="D16" s="43">
        <v>0</v>
      </c>
      <c r="E16" s="43">
        <v>0</v>
      </c>
      <c r="F16" s="105">
        <v>0</v>
      </c>
      <c r="G16" s="43">
        <v>839.08</v>
      </c>
      <c r="H16" s="43">
        <v>0</v>
      </c>
      <c r="I16" s="43">
        <v>0</v>
      </c>
      <c r="J16" s="105">
        <v>0</v>
      </c>
      <c r="K16" s="76" t="s">
        <v>159</v>
      </c>
      <c r="L16" s="76" t="s">
        <v>159</v>
      </c>
      <c r="M16" s="76" t="s">
        <v>159</v>
      </c>
      <c r="N16" s="68">
        <f t="shared" si="0"/>
        <v>1</v>
      </c>
      <c r="O16" s="43">
        <v>839.08</v>
      </c>
      <c r="P16" s="43">
        <v>839.08</v>
      </c>
      <c r="Q16" s="43">
        <v>839.08</v>
      </c>
      <c r="R16" s="105">
        <f t="shared" si="1"/>
        <v>1</v>
      </c>
    </row>
    <row r="17" spans="1:18" ht="39" customHeight="1" thickBot="1">
      <c r="A17" s="170"/>
      <c r="B17" s="6" t="s">
        <v>11</v>
      </c>
      <c r="C17" s="43">
        <v>0</v>
      </c>
      <c r="D17" s="43">
        <v>0</v>
      </c>
      <c r="E17" s="43">
        <v>0</v>
      </c>
      <c r="F17" s="105">
        <v>0</v>
      </c>
      <c r="G17" s="43">
        <v>0</v>
      </c>
      <c r="H17" s="43">
        <v>0</v>
      </c>
      <c r="I17" s="43">
        <v>0</v>
      </c>
      <c r="J17" s="105">
        <v>0</v>
      </c>
      <c r="K17" s="76" t="s">
        <v>103</v>
      </c>
      <c r="L17" s="76" t="s">
        <v>103</v>
      </c>
      <c r="M17" s="76" t="s">
        <v>103</v>
      </c>
      <c r="N17" s="68">
        <v>0</v>
      </c>
      <c r="O17" s="43">
        <v>0</v>
      </c>
      <c r="P17" s="43">
        <v>0</v>
      </c>
      <c r="Q17" s="43">
        <v>0</v>
      </c>
      <c r="R17" s="105">
        <v>0</v>
      </c>
    </row>
    <row r="18" spans="1:18" ht="16.5" thickBot="1">
      <c r="A18" s="183" t="s">
        <v>38</v>
      </c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1"/>
    </row>
    <row r="19" spans="1:18" ht="15.75" customHeight="1" thickBot="1">
      <c r="A19" s="182" t="s">
        <v>37</v>
      </c>
      <c r="B19" s="5" t="s">
        <v>8</v>
      </c>
      <c r="C19" s="43">
        <f>C20+C22</f>
        <v>1111.1000000000001</v>
      </c>
      <c r="D19" s="43">
        <v>0</v>
      </c>
      <c r="E19" s="43">
        <v>0</v>
      </c>
      <c r="F19" s="105">
        <v>0</v>
      </c>
      <c r="G19" s="43">
        <v>1452.15</v>
      </c>
      <c r="H19" s="43">
        <v>0</v>
      </c>
      <c r="I19" s="43">
        <v>0</v>
      </c>
      <c r="J19" s="105">
        <v>0</v>
      </c>
      <c r="K19" s="76" t="s">
        <v>160</v>
      </c>
      <c r="L19" s="76" t="s">
        <v>103</v>
      </c>
      <c r="M19" s="76" t="s">
        <v>103</v>
      </c>
      <c r="N19" s="68">
        <v>0</v>
      </c>
      <c r="O19" s="43">
        <v>1452.15</v>
      </c>
      <c r="P19" s="43">
        <v>1452.14</v>
      </c>
      <c r="Q19" s="43">
        <v>1452.14</v>
      </c>
      <c r="R19" s="105">
        <f>Q19/O19</f>
        <v>0.9999931136590573</v>
      </c>
    </row>
    <row r="20" spans="1:18" ht="45.75" thickBot="1">
      <c r="A20" s="169"/>
      <c r="B20" s="6" t="s">
        <v>21</v>
      </c>
      <c r="C20" s="43">
        <v>138.9</v>
      </c>
      <c r="D20" s="43">
        <v>0</v>
      </c>
      <c r="E20" s="43">
        <v>0</v>
      </c>
      <c r="F20" s="105">
        <v>0</v>
      </c>
      <c r="G20" s="43">
        <v>181.53</v>
      </c>
      <c r="H20" s="43">
        <v>0</v>
      </c>
      <c r="I20" s="43">
        <v>0</v>
      </c>
      <c r="J20" s="105">
        <v>0</v>
      </c>
      <c r="K20" s="76" t="s">
        <v>161</v>
      </c>
      <c r="L20" s="76" t="s">
        <v>103</v>
      </c>
      <c r="M20" s="76" t="s">
        <v>103</v>
      </c>
      <c r="N20" s="68">
        <v>0</v>
      </c>
      <c r="O20" s="43">
        <v>181.53</v>
      </c>
      <c r="P20" s="43">
        <v>181.52</v>
      </c>
      <c r="Q20" s="43">
        <v>181.52</v>
      </c>
      <c r="R20" s="105">
        <f t="shared" ref="R20:R22" si="2">Q20/O20</f>
        <v>0.99994491268660834</v>
      </c>
    </row>
    <row r="21" spans="1:18" ht="44.25" customHeight="1" thickBot="1">
      <c r="A21" s="169"/>
      <c r="B21" s="6" t="s">
        <v>9</v>
      </c>
      <c r="C21" s="43">
        <v>0</v>
      </c>
      <c r="D21" s="43">
        <v>0</v>
      </c>
      <c r="E21" s="43">
        <v>0</v>
      </c>
      <c r="F21" s="105">
        <v>0</v>
      </c>
      <c r="G21" s="43">
        <v>0</v>
      </c>
      <c r="H21" s="43">
        <v>0</v>
      </c>
      <c r="I21" s="43">
        <v>0</v>
      </c>
      <c r="J21" s="105">
        <v>0</v>
      </c>
      <c r="K21" s="76" t="s">
        <v>103</v>
      </c>
      <c r="L21" s="76" t="s">
        <v>103</v>
      </c>
      <c r="M21" s="76" t="s">
        <v>103</v>
      </c>
      <c r="N21" s="68">
        <v>0</v>
      </c>
      <c r="O21" s="43">
        <v>0</v>
      </c>
      <c r="P21" s="43">
        <v>0</v>
      </c>
      <c r="Q21" s="43">
        <v>0</v>
      </c>
      <c r="R21" s="105">
        <v>0</v>
      </c>
    </row>
    <row r="22" spans="1:18" ht="62.25" customHeight="1" thickBot="1">
      <c r="A22" s="169"/>
      <c r="B22" s="6" t="s">
        <v>10</v>
      </c>
      <c r="C22" s="43">
        <v>972.2</v>
      </c>
      <c r="D22" s="43">
        <v>0</v>
      </c>
      <c r="E22" s="43">
        <v>0</v>
      </c>
      <c r="F22" s="105">
        <v>0</v>
      </c>
      <c r="G22" s="43">
        <v>1270.6199999999999</v>
      </c>
      <c r="H22" s="43">
        <v>0</v>
      </c>
      <c r="I22" s="43">
        <v>0</v>
      </c>
      <c r="J22" s="105">
        <v>0</v>
      </c>
      <c r="K22" s="76" t="s">
        <v>162</v>
      </c>
      <c r="L22" s="76" t="s">
        <v>103</v>
      </c>
      <c r="M22" s="76" t="s">
        <v>103</v>
      </c>
      <c r="N22" s="68">
        <v>0</v>
      </c>
      <c r="O22" s="43">
        <v>1270.6199999999999</v>
      </c>
      <c r="P22" s="43">
        <v>1270.6199999999999</v>
      </c>
      <c r="Q22" s="43">
        <v>1270.6199999999999</v>
      </c>
      <c r="R22" s="105">
        <f t="shared" si="2"/>
        <v>1</v>
      </c>
    </row>
    <row r="23" spans="1:18" ht="60.75" customHeight="1" thickBot="1">
      <c r="A23" s="170"/>
      <c r="B23" s="6" t="s">
        <v>11</v>
      </c>
      <c r="C23" s="43">
        <v>0</v>
      </c>
      <c r="D23" s="43">
        <v>0</v>
      </c>
      <c r="E23" s="43">
        <v>0</v>
      </c>
      <c r="F23" s="105">
        <v>0</v>
      </c>
      <c r="G23" s="43">
        <v>0</v>
      </c>
      <c r="H23" s="43">
        <v>0</v>
      </c>
      <c r="I23" s="43">
        <v>0</v>
      </c>
      <c r="J23" s="105">
        <v>0</v>
      </c>
      <c r="K23" s="76" t="s">
        <v>103</v>
      </c>
      <c r="L23" s="76" t="s">
        <v>103</v>
      </c>
      <c r="M23" s="76" t="s">
        <v>103</v>
      </c>
      <c r="N23" s="68">
        <v>0</v>
      </c>
      <c r="O23" s="43">
        <v>0</v>
      </c>
      <c r="P23" s="43">
        <v>0</v>
      </c>
      <c r="Q23" s="43">
        <v>0</v>
      </c>
      <c r="R23" s="105">
        <v>0</v>
      </c>
    </row>
    <row r="24" spans="1:18" ht="15.75" thickBot="1">
      <c r="A24" s="168" t="s">
        <v>12</v>
      </c>
      <c r="B24" s="59" t="s">
        <v>8</v>
      </c>
      <c r="C24" s="60">
        <f>C19+C13</f>
        <v>2411.1000000000004</v>
      </c>
      <c r="D24" s="60">
        <v>0</v>
      </c>
      <c r="E24" s="60">
        <v>0</v>
      </c>
      <c r="F24" s="116">
        <v>0</v>
      </c>
      <c r="G24" s="60">
        <f>G19+G13</f>
        <v>2411.1000000000004</v>
      </c>
      <c r="H24" s="60">
        <f t="shared" ref="H24:M24" si="3">H19+H13</f>
        <v>0</v>
      </c>
      <c r="I24" s="60">
        <f t="shared" si="3"/>
        <v>0</v>
      </c>
      <c r="J24" s="105">
        <v>0</v>
      </c>
      <c r="K24" s="60">
        <f t="shared" si="3"/>
        <v>2411.1000000000004</v>
      </c>
      <c r="L24" s="60">
        <f t="shared" si="3"/>
        <v>958.95</v>
      </c>
      <c r="M24" s="60">
        <f t="shared" si="3"/>
        <v>958.95</v>
      </c>
      <c r="N24" s="116">
        <f>M24/K24</f>
        <v>0.39772303098170952</v>
      </c>
      <c r="O24" s="60">
        <f>O19+O13</f>
        <v>2411.1000000000004</v>
      </c>
      <c r="P24" s="60">
        <f t="shared" ref="P24:Q24" si="4">P19+P13</f>
        <v>2411.09</v>
      </c>
      <c r="Q24" s="60">
        <f t="shared" si="4"/>
        <v>2411.09</v>
      </c>
      <c r="R24" s="116">
        <f>Q24/O24</f>
        <v>0.99999585251544931</v>
      </c>
    </row>
    <row r="25" spans="1:18" ht="45.75" thickBot="1">
      <c r="A25" s="169"/>
      <c r="B25" s="6" t="s">
        <v>21</v>
      </c>
      <c r="C25" s="43">
        <v>0</v>
      </c>
      <c r="D25" s="43">
        <v>0</v>
      </c>
      <c r="E25" s="43">
        <v>0</v>
      </c>
      <c r="F25" s="105">
        <v>0</v>
      </c>
      <c r="G25" s="43">
        <f>G20+G14</f>
        <v>301.39999999999998</v>
      </c>
      <c r="H25" s="43">
        <f t="shared" ref="H25:M25" si="5">H20+H14</f>
        <v>0</v>
      </c>
      <c r="I25" s="43">
        <f t="shared" si="5"/>
        <v>0</v>
      </c>
      <c r="J25" s="105">
        <f t="shared" si="5"/>
        <v>0</v>
      </c>
      <c r="K25" s="60">
        <f t="shared" si="5"/>
        <v>301.39999999999998</v>
      </c>
      <c r="L25" s="60">
        <f t="shared" si="5"/>
        <v>119.87</v>
      </c>
      <c r="M25" s="60">
        <f t="shared" si="5"/>
        <v>119.87</v>
      </c>
      <c r="N25" s="105">
        <v>0</v>
      </c>
      <c r="O25" s="43">
        <f>O20+O14</f>
        <v>301.39999999999998</v>
      </c>
      <c r="P25" s="43">
        <f t="shared" ref="P25:Q25" si="6">P20+P14</f>
        <v>301.39</v>
      </c>
      <c r="Q25" s="43">
        <f t="shared" si="6"/>
        <v>301.39</v>
      </c>
      <c r="R25" s="105">
        <f t="shared" ref="R25:R27" si="7">Q25/O25</f>
        <v>0.9999668214996682</v>
      </c>
    </row>
    <row r="26" spans="1:18" ht="30.75" thickBot="1">
      <c r="A26" s="169"/>
      <c r="B26" s="6" t="s">
        <v>9</v>
      </c>
      <c r="C26" s="43">
        <v>0</v>
      </c>
      <c r="D26" s="43">
        <v>0</v>
      </c>
      <c r="E26" s="43">
        <v>0</v>
      </c>
      <c r="F26" s="105">
        <v>0</v>
      </c>
      <c r="G26" s="43">
        <v>0</v>
      </c>
      <c r="H26" s="43">
        <v>0</v>
      </c>
      <c r="I26" s="43">
        <v>0</v>
      </c>
      <c r="J26" s="105">
        <v>0</v>
      </c>
      <c r="K26" s="60">
        <f t="shared" ref="K26:M26" si="8">K21+K15</f>
        <v>0</v>
      </c>
      <c r="L26" s="60">
        <f t="shared" si="8"/>
        <v>0</v>
      </c>
      <c r="M26" s="60">
        <f t="shared" si="8"/>
        <v>0</v>
      </c>
      <c r="N26" s="105">
        <v>0</v>
      </c>
      <c r="O26" s="43">
        <f>O21+O15</f>
        <v>0</v>
      </c>
      <c r="P26" s="43">
        <f t="shared" ref="P26:Q26" si="9">P21+P15</f>
        <v>0</v>
      </c>
      <c r="Q26" s="43">
        <f t="shared" si="9"/>
        <v>0</v>
      </c>
      <c r="R26" s="105">
        <v>0</v>
      </c>
    </row>
    <row r="27" spans="1:18" ht="30.75" thickBot="1">
      <c r="A27" s="169"/>
      <c r="B27" s="6" t="s">
        <v>10</v>
      </c>
      <c r="C27" s="43">
        <v>0</v>
      </c>
      <c r="D27" s="43">
        <v>0</v>
      </c>
      <c r="E27" s="43">
        <v>0</v>
      </c>
      <c r="F27" s="105">
        <v>0</v>
      </c>
      <c r="G27" s="43">
        <f>G22+G16</f>
        <v>2109.6999999999998</v>
      </c>
      <c r="H27" s="43">
        <f t="shared" ref="H27:M27" si="10">H22+H16</f>
        <v>0</v>
      </c>
      <c r="I27" s="43">
        <f t="shared" si="10"/>
        <v>0</v>
      </c>
      <c r="J27" s="105">
        <f t="shared" si="10"/>
        <v>0</v>
      </c>
      <c r="K27" s="60">
        <f t="shared" si="10"/>
        <v>2109.6999999999998</v>
      </c>
      <c r="L27" s="60">
        <f t="shared" si="10"/>
        <v>839.08</v>
      </c>
      <c r="M27" s="60">
        <f t="shared" si="10"/>
        <v>839.08</v>
      </c>
      <c r="N27" s="105">
        <v>0</v>
      </c>
      <c r="O27" s="43">
        <f>O16+O22</f>
        <v>2109.6999999999998</v>
      </c>
      <c r="P27" s="43">
        <f t="shared" ref="P27:Q27" si="11">P16+P22</f>
        <v>2109.6999999999998</v>
      </c>
      <c r="Q27" s="43">
        <f t="shared" si="11"/>
        <v>2109.6999999999998</v>
      </c>
      <c r="R27" s="105">
        <f t="shared" si="7"/>
        <v>1</v>
      </c>
    </row>
    <row r="28" spans="1:18" ht="15.75" thickBot="1">
      <c r="A28" s="170"/>
      <c r="B28" s="6" t="s">
        <v>11</v>
      </c>
      <c r="C28" s="43">
        <v>0</v>
      </c>
      <c r="D28" s="43">
        <v>0</v>
      </c>
      <c r="E28" s="43">
        <v>0</v>
      </c>
      <c r="F28" s="105">
        <v>0</v>
      </c>
      <c r="G28" s="43">
        <v>0</v>
      </c>
      <c r="H28" s="43">
        <v>0</v>
      </c>
      <c r="I28" s="43">
        <v>0</v>
      </c>
      <c r="J28" s="105">
        <v>0</v>
      </c>
      <c r="K28" s="60">
        <f t="shared" ref="K28:M28" si="12">K23+K17</f>
        <v>0</v>
      </c>
      <c r="L28" s="60">
        <f t="shared" si="12"/>
        <v>0</v>
      </c>
      <c r="M28" s="60">
        <f t="shared" si="12"/>
        <v>0</v>
      </c>
      <c r="N28" s="105">
        <v>0</v>
      </c>
      <c r="O28" s="43">
        <v>0</v>
      </c>
      <c r="P28" s="43">
        <v>0</v>
      </c>
      <c r="Q28" s="43">
        <v>0</v>
      </c>
      <c r="R28" s="105">
        <v>0</v>
      </c>
    </row>
    <row r="30" spans="1:18">
      <c r="A30" s="18" t="s">
        <v>90</v>
      </c>
      <c r="B30" s="19" t="s">
        <v>118</v>
      </c>
    </row>
  </sheetData>
  <mergeCells count="24">
    <mergeCell ref="A19:A23"/>
    <mergeCell ref="A24:A28"/>
    <mergeCell ref="P9:P10"/>
    <mergeCell ref="Q9:Q10"/>
    <mergeCell ref="A18:R18"/>
    <mergeCell ref="L9:L10"/>
    <mergeCell ref="M9:M10"/>
    <mergeCell ref="N9:N10"/>
    <mergeCell ref="A5:R5"/>
    <mergeCell ref="R9:R10"/>
    <mergeCell ref="A13:A17"/>
    <mergeCell ref="D9:D10"/>
    <mergeCell ref="E9:E10"/>
    <mergeCell ref="F9:F10"/>
    <mergeCell ref="H9:H10"/>
    <mergeCell ref="I9:I10"/>
    <mergeCell ref="J9:J10"/>
    <mergeCell ref="A8:A10"/>
    <mergeCell ref="B8:B10"/>
    <mergeCell ref="C8:F8"/>
    <mergeCell ref="G8:J8"/>
    <mergeCell ref="O8:R8"/>
    <mergeCell ref="A12:R12"/>
    <mergeCell ref="K8:N8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3:S83"/>
  <sheetViews>
    <sheetView topLeftCell="A70" workbookViewId="0">
      <selection activeCell="G27" sqref="G27"/>
    </sheetView>
  </sheetViews>
  <sheetFormatPr defaultRowHeight="15"/>
  <cols>
    <col min="1" max="1" width="19.140625" customWidth="1"/>
    <col min="2" max="2" width="26.42578125" customWidth="1"/>
    <col min="6" max="6" width="9.140625" style="8"/>
    <col min="18" max="18" width="10" bestFit="1" customWidth="1"/>
  </cols>
  <sheetData>
    <row r="3" spans="1:18">
      <c r="R3" s="1" t="s">
        <v>282</v>
      </c>
    </row>
    <row r="5" spans="1:18" ht="61.5" customHeight="1">
      <c r="A5" s="174" t="s">
        <v>71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</row>
    <row r="7" spans="1:18" ht="15.75" thickBot="1"/>
    <row r="8" spans="1:18" ht="16.5" customHeight="1" thickBot="1">
      <c r="A8" s="171" t="s">
        <v>0</v>
      </c>
      <c r="B8" s="171" t="s">
        <v>1</v>
      </c>
      <c r="C8" s="179" t="s">
        <v>22</v>
      </c>
      <c r="D8" s="180"/>
      <c r="E8" s="180"/>
      <c r="F8" s="181"/>
      <c r="G8" s="179" t="s">
        <v>95</v>
      </c>
      <c r="H8" s="180"/>
      <c r="I8" s="180"/>
      <c r="J8" s="181"/>
      <c r="K8" s="151" t="s">
        <v>119</v>
      </c>
      <c r="L8" s="152"/>
      <c r="M8" s="152"/>
      <c r="N8" s="153"/>
      <c r="O8" s="179" t="s">
        <v>281</v>
      </c>
      <c r="P8" s="180"/>
      <c r="Q8" s="180"/>
      <c r="R8" s="181"/>
    </row>
    <row r="9" spans="1:18" ht="67.5" customHeight="1">
      <c r="A9" s="178"/>
      <c r="B9" s="178"/>
      <c r="C9" s="2" t="s">
        <v>2</v>
      </c>
      <c r="D9" s="171" t="s">
        <v>3</v>
      </c>
      <c r="E9" s="171" t="s">
        <v>4</v>
      </c>
      <c r="F9" s="184" t="s">
        <v>5</v>
      </c>
      <c r="G9" s="2" t="s">
        <v>2</v>
      </c>
      <c r="H9" s="171" t="s">
        <v>3</v>
      </c>
      <c r="I9" s="171" t="s">
        <v>4</v>
      </c>
      <c r="J9" s="171" t="s">
        <v>5</v>
      </c>
      <c r="K9" s="2" t="s">
        <v>2</v>
      </c>
      <c r="L9" s="171" t="s">
        <v>3</v>
      </c>
      <c r="M9" s="171" t="s">
        <v>4</v>
      </c>
      <c r="N9" s="171" t="s">
        <v>5</v>
      </c>
      <c r="O9" s="2" t="s">
        <v>2</v>
      </c>
      <c r="P9" s="171" t="s">
        <v>3</v>
      </c>
      <c r="Q9" s="171" t="s">
        <v>4</v>
      </c>
      <c r="R9" s="171" t="s">
        <v>6</v>
      </c>
    </row>
    <row r="10" spans="1:18" ht="64.5" thickBot="1">
      <c r="A10" s="172"/>
      <c r="B10" s="172"/>
      <c r="C10" s="3" t="s">
        <v>26</v>
      </c>
      <c r="D10" s="172"/>
      <c r="E10" s="172"/>
      <c r="F10" s="185"/>
      <c r="G10" s="3" t="s">
        <v>25</v>
      </c>
      <c r="H10" s="172"/>
      <c r="I10" s="172"/>
      <c r="J10" s="172"/>
      <c r="K10" s="3" t="s">
        <v>26</v>
      </c>
      <c r="L10" s="172"/>
      <c r="M10" s="172"/>
      <c r="N10" s="172"/>
      <c r="O10" s="3" t="s">
        <v>7</v>
      </c>
      <c r="P10" s="172"/>
      <c r="Q10" s="172"/>
      <c r="R10" s="172"/>
    </row>
    <row r="11" spans="1:18" ht="15.75" thickBot="1">
      <c r="A11" s="7">
        <v>1</v>
      </c>
      <c r="B11" s="3">
        <v>2</v>
      </c>
      <c r="C11" s="3">
        <v>3</v>
      </c>
      <c r="D11" s="3">
        <v>4</v>
      </c>
      <c r="E11" s="3">
        <v>5</v>
      </c>
      <c r="F11" s="10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  <c r="M11" s="3">
        <v>13</v>
      </c>
      <c r="N11" s="3">
        <v>14</v>
      </c>
      <c r="O11" s="3">
        <v>15</v>
      </c>
      <c r="P11" s="3">
        <v>16</v>
      </c>
      <c r="Q11" s="3">
        <v>17</v>
      </c>
      <c r="R11" s="3">
        <v>18</v>
      </c>
    </row>
    <row r="12" spans="1:18" ht="15.75" thickBot="1">
      <c r="A12" s="124"/>
      <c r="B12" s="125"/>
      <c r="C12" s="125"/>
      <c r="D12" s="125"/>
      <c r="E12" s="125"/>
      <c r="F12" s="126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3"/>
    </row>
    <row r="13" spans="1:18" ht="16.5" thickBot="1">
      <c r="A13" s="173" t="s">
        <v>59</v>
      </c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7"/>
    </row>
    <row r="14" spans="1:18" ht="15.75" customHeight="1" thickBot="1">
      <c r="A14" s="168" t="s">
        <v>60</v>
      </c>
      <c r="B14" s="5" t="s">
        <v>8</v>
      </c>
      <c r="C14" s="43">
        <v>6250</v>
      </c>
      <c r="D14" s="43">
        <v>813.52</v>
      </c>
      <c r="E14" s="43">
        <v>813.52</v>
      </c>
      <c r="F14" s="105">
        <f>E14/C14</f>
        <v>0.13016320000000001</v>
      </c>
      <c r="G14" s="43">
        <v>6450</v>
      </c>
      <c r="H14" s="43">
        <v>2884.17</v>
      </c>
      <c r="I14" s="43">
        <v>2884.17</v>
      </c>
      <c r="J14" s="105">
        <f>I14/G14</f>
        <v>0.44715813953488376</v>
      </c>
      <c r="K14" s="77" t="s">
        <v>192</v>
      </c>
      <c r="L14" s="77" t="s">
        <v>193</v>
      </c>
      <c r="M14" s="77" t="s">
        <v>193</v>
      </c>
      <c r="N14" s="105">
        <f>M14/K14</f>
        <v>0.67003353101619001</v>
      </c>
      <c r="O14" s="102">
        <v>8175.6</v>
      </c>
      <c r="P14" s="102">
        <v>8169.83</v>
      </c>
      <c r="Q14" s="102">
        <v>8169.83</v>
      </c>
      <c r="R14" s="45">
        <f>Q14/O14</f>
        <v>0.99929424140124268</v>
      </c>
    </row>
    <row r="15" spans="1:18" ht="50.25" customHeight="1" thickBot="1">
      <c r="A15" s="169"/>
      <c r="B15" s="6" t="s">
        <v>21</v>
      </c>
      <c r="C15" s="43">
        <v>6250</v>
      </c>
      <c r="D15" s="43">
        <v>813.52</v>
      </c>
      <c r="E15" s="43">
        <v>813.52</v>
      </c>
      <c r="F15" s="105">
        <f>E15/C15</f>
        <v>0.13016320000000001</v>
      </c>
      <c r="G15" s="43">
        <v>6450</v>
      </c>
      <c r="H15" s="43">
        <v>2884.17</v>
      </c>
      <c r="I15" s="43">
        <v>2884.17</v>
      </c>
      <c r="J15" s="105">
        <f t="shared" ref="J15" si="0">I15/G15</f>
        <v>0.44715813953488376</v>
      </c>
      <c r="K15" s="77" t="s">
        <v>192</v>
      </c>
      <c r="L15" s="77" t="s">
        <v>193</v>
      </c>
      <c r="M15" s="77" t="s">
        <v>193</v>
      </c>
      <c r="N15" s="105">
        <f>M15/K15</f>
        <v>0.67003353101619001</v>
      </c>
      <c r="O15" s="102">
        <v>8175.6</v>
      </c>
      <c r="P15" s="102">
        <v>8169.83</v>
      </c>
      <c r="Q15" s="102">
        <v>8169.83</v>
      </c>
      <c r="R15" s="45">
        <f t="shared" ref="R15" si="1">Q15/O15</f>
        <v>0.99929424140124268</v>
      </c>
    </row>
    <row r="16" spans="1:18" ht="33" customHeight="1" thickBot="1">
      <c r="A16" s="169"/>
      <c r="B16" s="6" t="s">
        <v>9</v>
      </c>
      <c r="C16" s="43">
        <v>0</v>
      </c>
      <c r="D16" s="43">
        <v>0</v>
      </c>
      <c r="E16" s="43">
        <v>0</v>
      </c>
      <c r="F16" s="105">
        <v>0</v>
      </c>
      <c r="G16" s="43">
        <v>0</v>
      </c>
      <c r="H16" s="43">
        <v>0</v>
      </c>
      <c r="I16" s="43">
        <v>0</v>
      </c>
      <c r="J16" s="105">
        <v>0</v>
      </c>
      <c r="K16" s="77" t="s">
        <v>103</v>
      </c>
      <c r="L16" s="77" t="s">
        <v>103</v>
      </c>
      <c r="M16" s="77" t="s">
        <v>103</v>
      </c>
      <c r="N16" s="105">
        <v>0</v>
      </c>
      <c r="O16" s="102">
        <v>0</v>
      </c>
      <c r="P16" s="102">
        <v>0</v>
      </c>
      <c r="Q16" s="102">
        <v>0</v>
      </c>
      <c r="R16" s="45">
        <v>0</v>
      </c>
    </row>
    <row r="17" spans="1:19" ht="36" customHeight="1" thickBot="1">
      <c r="A17" s="169"/>
      <c r="B17" s="6" t="s">
        <v>10</v>
      </c>
      <c r="C17" s="43">
        <v>0</v>
      </c>
      <c r="D17" s="43">
        <v>0</v>
      </c>
      <c r="E17" s="43">
        <v>0</v>
      </c>
      <c r="F17" s="105">
        <v>0</v>
      </c>
      <c r="G17" s="43">
        <v>0</v>
      </c>
      <c r="H17" s="43">
        <v>0</v>
      </c>
      <c r="I17" s="43">
        <v>0</v>
      </c>
      <c r="J17" s="105">
        <v>0</v>
      </c>
      <c r="K17" s="77" t="s">
        <v>103</v>
      </c>
      <c r="L17" s="77" t="s">
        <v>103</v>
      </c>
      <c r="M17" s="77" t="s">
        <v>103</v>
      </c>
      <c r="N17" s="105">
        <v>0</v>
      </c>
      <c r="O17" s="102">
        <v>0</v>
      </c>
      <c r="P17" s="102">
        <v>0</v>
      </c>
      <c r="Q17" s="102">
        <v>0</v>
      </c>
      <c r="R17" s="45">
        <v>0</v>
      </c>
    </row>
    <row r="18" spans="1:19" ht="23.25" customHeight="1" thickBot="1">
      <c r="A18" s="170"/>
      <c r="B18" s="6" t="s">
        <v>11</v>
      </c>
      <c r="C18" s="43">
        <v>0</v>
      </c>
      <c r="D18" s="43">
        <v>0</v>
      </c>
      <c r="E18" s="43">
        <v>0</v>
      </c>
      <c r="F18" s="105">
        <v>0</v>
      </c>
      <c r="G18" s="43">
        <v>0</v>
      </c>
      <c r="H18" s="43">
        <v>0</v>
      </c>
      <c r="I18" s="43">
        <v>0</v>
      </c>
      <c r="J18" s="105">
        <v>0</v>
      </c>
      <c r="K18" s="77" t="s">
        <v>103</v>
      </c>
      <c r="L18" s="77" t="s">
        <v>103</v>
      </c>
      <c r="M18" s="77" t="s">
        <v>103</v>
      </c>
      <c r="N18" s="105">
        <v>0</v>
      </c>
      <c r="O18" s="102">
        <v>0</v>
      </c>
      <c r="P18" s="102">
        <v>0</v>
      </c>
      <c r="Q18" s="102">
        <v>0</v>
      </c>
      <c r="R18" s="45">
        <v>0</v>
      </c>
    </row>
    <row r="19" spans="1:19" ht="21" customHeight="1" thickBot="1">
      <c r="A19" s="182" t="s">
        <v>109</v>
      </c>
      <c r="B19" s="5" t="s">
        <v>8</v>
      </c>
      <c r="C19" s="43">
        <v>0</v>
      </c>
      <c r="D19" s="43">
        <v>0</v>
      </c>
      <c r="E19" s="43">
        <v>0</v>
      </c>
      <c r="F19" s="105">
        <v>0</v>
      </c>
      <c r="G19" s="29">
        <v>120</v>
      </c>
      <c r="H19" s="43">
        <v>0</v>
      </c>
      <c r="I19" s="43">
        <v>0</v>
      </c>
      <c r="J19" s="105">
        <v>0</v>
      </c>
      <c r="K19" s="77" t="s">
        <v>179</v>
      </c>
      <c r="L19" s="77" t="s">
        <v>103</v>
      </c>
      <c r="M19" s="77" t="s">
        <v>103</v>
      </c>
      <c r="N19" s="105">
        <v>0</v>
      </c>
      <c r="O19" s="102">
        <v>120</v>
      </c>
      <c r="P19" s="102">
        <v>120</v>
      </c>
      <c r="Q19" s="102">
        <v>120</v>
      </c>
      <c r="R19" s="45">
        <f>Q19/O19</f>
        <v>1</v>
      </c>
    </row>
    <row r="20" spans="1:19" ht="54.75" customHeight="1" thickBot="1">
      <c r="A20" s="169"/>
      <c r="B20" s="6" t="s">
        <v>21</v>
      </c>
      <c r="C20" s="43">
        <v>0</v>
      </c>
      <c r="D20" s="43">
        <v>0</v>
      </c>
      <c r="E20" s="43">
        <v>0</v>
      </c>
      <c r="F20" s="105">
        <v>0</v>
      </c>
      <c r="G20" s="29">
        <v>120</v>
      </c>
      <c r="H20" s="43">
        <v>0</v>
      </c>
      <c r="I20" s="43">
        <v>0</v>
      </c>
      <c r="J20" s="105">
        <v>0</v>
      </c>
      <c r="K20" s="77" t="s">
        <v>179</v>
      </c>
      <c r="L20" s="77" t="s">
        <v>103</v>
      </c>
      <c r="M20" s="77" t="s">
        <v>103</v>
      </c>
      <c r="N20" s="105">
        <v>0</v>
      </c>
      <c r="O20" s="102">
        <v>120</v>
      </c>
      <c r="P20" s="102">
        <v>120</v>
      </c>
      <c r="Q20" s="102">
        <v>120</v>
      </c>
      <c r="R20" s="45">
        <f t="shared" ref="R20" si="2">Q20/O20</f>
        <v>1</v>
      </c>
    </row>
    <row r="21" spans="1:19" ht="40.5" customHeight="1" thickBot="1">
      <c r="A21" s="169"/>
      <c r="B21" s="6" t="s">
        <v>9</v>
      </c>
      <c r="C21" s="43">
        <v>0</v>
      </c>
      <c r="D21" s="43">
        <v>0</v>
      </c>
      <c r="E21" s="43">
        <v>0</v>
      </c>
      <c r="F21" s="105">
        <v>0</v>
      </c>
      <c r="G21" s="29">
        <v>0</v>
      </c>
      <c r="H21" s="43">
        <v>0</v>
      </c>
      <c r="I21" s="43">
        <v>0</v>
      </c>
      <c r="J21" s="105">
        <v>0</v>
      </c>
      <c r="K21" s="77" t="s">
        <v>103</v>
      </c>
      <c r="L21" s="77" t="s">
        <v>103</v>
      </c>
      <c r="M21" s="77" t="s">
        <v>103</v>
      </c>
      <c r="N21" s="105">
        <v>0</v>
      </c>
      <c r="O21" s="102">
        <v>0</v>
      </c>
      <c r="P21" s="102">
        <v>0</v>
      </c>
      <c r="Q21" s="102">
        <v>0</v>
      </c>
      <c r="R21" s="45">
        <v>0</v>
      </c>
      <c r="S21" s="132"/>
    </row>
    <row r="22" spans="1:19" ht="34.5" customHeight="1" thickBot="1">
      <c r="A22" s="169"/>
      <c r="B22" s="6" t="s">
        <v>10</v>
      </c>
      <c r="C22" s="43">
        <v>0</v>
      </c>
      <c r="D22" s="43">
        <v>0</v>
      </c>
      <c r="E22" s="43">
        <v>0</v>
      </c>
      <c r="F22" s="105">
        <v>0</v>
      </c>
      <c r="G22" s="29">
        <v>0</v>
      </c>
      <c r="H22" s="43">
        <v>0</v>
      </c>
      <c r="I22" s="43">
        <v>0</v>
      </c>
      <c r="J22" s="105">
        <v>0</v>
      </c>
      <c r="K22" s="77" t="s">
        <v>103</v>
      </c>
      <c r="L22" s="77" t="s">
        <v>103</v>
      </c>
      <c r="M22" s="77" t="s">
        <v>103</v>
      </c>
      <c r="N22" s="105">
        <v>0</v>
      </c>
      <c r="O22" s="102">
        <v>0</v>
      </c>
      <c r="P22" s="102">
        <v>0</v>
      </c>
      <c r="Q22" s="102">
        <v>0</v>
      </c>
      <c r="R22" s="45">
        <v>0</v>
      </c>
    </row>
    <row r="23" spans="1:19" ht="23.25" customHeight="1" thickBot="1">
      <c r="A23" s="170"/>
      <c r="B23" s="6" t="s">
        <v>11</v>
      </c>
      <c r="C23" s="31">
        <v>0</v>
      </c>
      <c r="D23" s="43">
        <v>0</v>
      </c>
      <c r="E23" s="43">
        <v>0</v>
      </c>
      <c r="F23" s="105">
        <v>0</v>
      </c>
      <c r="G23" s="29">
        <v>0</v>
      </c>
      <c r="H23" s="43">
        <v>0</v>
      </c>
      <c r="I23" s="43">
        <v>0</v>
      </c>
      <c r="J23" s="105">
        <v>0</v>
      </c>
      <c r="K23" s="77" t="s">
        <v>103</v>
      </c>
      <c r="L23" s="77" t="s">
        <v>103</v>
      </c>
      <c r="M23" s="77" t="s">
        <v>103</v>
      </c>
      <c r="N23" s="105">
        <v>0</v>
      </c>
      <c r="O23" s="102">
        <v>0</v>
      </c>
      <c r="P23" s="102">
        <v>0</v>
      </c>
      <c r="Q23" s="102">
        <v>0</v>
      </c>
      <c r="R23" s="45">
        <f>T25</f>
        <v>0</v>
      </c>
    </row>
    <row r="24" spans="1:19" ht="15.75" customHeight="1" thickBot="1">
      <c r="A24" s="182" t="s">
        <v>61</v>
      </c>
      <c r="B24" s="5" t="s">
        <v>8</v>
      </c>
      <c r="C24" s="101">
        <v>5</v>
      </c>
      <c r="D24" s="43">
        <v>0</v>
      </c>
      <c r="E24" s="43">
        <v>0</v>
      </c>
      <c r="F24" s="105">
        <v>0</v>
      </c>
      <c r="G24" s="29">
        <v>30</v>
      </c>
      <c r="H24" s="29">
        <v>0</v>
      </c>
      <c r="I24" s="29">
        <v>0</v>
      </c>
      <c r="J24" s="68">
        <v>0</v>
      </c>
      <c r="K24" s="76" t="s">
        <v>180</v>
      </c>
      <c r="L24" s="77" t="s">
        <v>103</v>
      </c>
      <c r="M24" s="76" t="s">
        <v>103</v>
      </c>
      <c r="N24" s="105">
        <v>0</v>
      </c>
      <c r="O24" s="102">
        <v>75</v>
      </c>
      <c r="P24" s="102">
        <v>74.959999999999994</v>
      </c>
      <c r="Q24" s="102">
        <v>74.959999999999994</v>
      </c>
      <c r="R24" s="45">
        <f>Q24/O24</f>
        <v>0.99946666666666661</v>
      </c>
    </row>
    <row r="25" spans="1:19" ht="89.25" customHeight="1" thickBot="1">
      <c r="A25" s="169"/>
      <c r="B25" s="6" t="s">
        <v>21</v>
      </c>
      <c r="C25" s="43">
        <v>5</v>
      </c>
      <c r="D25" s="43">
        <v>0</v>
      </c>
      <c r="E25" s="43">
        <v>0</v>
      </c>
      <c r="F25" s="105">
        <v>0</v>
      </c>
      <c r="G25" s="29">
        <v>30</v>
      </c>
      <c r="H25" s="29">
        <v>0</v>
      </c>
      <c r="I25" s="29">
        <v>0</v>
      </c>
      <c r="J25" s="68">
        <v>0</v>
      </c>
      <c r="K25" s="76" t="s">
        <v>180</v>
      </c>
      <c r="L25" s="76" t="s">
        <v>103</v>
      </c>
      <c r="M25" s="76" t="s">
        <v>103</v>
      </c>
      <c r="N25" s="105">
        <v>0</v>
      </c>
      <c r="O25" s="102">
        <v>75</v>
      </c>
      <c r="P25" s="102">
        <v>74.959999999999994</v>
      </c>
      <c r="Q25" s="102">
        <v>74.959999999999994</v>
      </c>
      <c r="R25" s="45">
        <f t="shared" ref="R25" si="3">Q25/O25</f>
        <v>0.99946666666666661</v>
      </c>
    </row>
    <row r="26" spans="1:19" ht="34.5" customHeight="1" thickBot="1">
      <c r="A26" s="169"/>
      <c r="B26" s="6" t="s">
        <v>9</v>
      </c>
      <c r="C26" s="43">
        <v>0</v>
      </c>
      <c r="D26" s="43">
        <v>0</v>
      </c>
      <c r="E26" s="43">
        <v>0</v>
      </c>
      <c r="F26" s="105">
        <v>0</v>
      </c>
      <c r="G26" s="29">
        <v>0</v>
      </c>
      <c r="H26" s="29">
        <v>0</v>
      </c>
      <c r="I26" s="29">
        <v>0</v>
      </c>
      <c r="J26" s="68">
        <v>0</v>
      </c>
      <c r="K26" s="76" t="s">
        <v>103</v>
      </c>
      <c r="L26" s="76" t="s">
        <v>103</v>
      </c>
      <c r="M26" s="76" t="s">
        <v>103</v>
      </c>
      <c r="N26" s="105">
        <v>0</v>
      </c>
      <c r="O26" s="102">
        <v>0</v>
      </c>
      <c r="P26" s="102">
        <v>0</v>
      </c>
      <c r="Q26" s="102">
        <v>0</v>
      </c>
      <c r="R26" s="45">
        <v>0</v>
      </c>
    </row>
    <row r="27" spans="1:19" ht="33.75" customHeight="1" thickBot="1">
      <c r="A27" s="169"/>
      <c r="B27" s="6" t="s">
        <v>10</v>
      </c>
      <c r="C27" s="43">
        <v>0</v>
      </c>
      <c r="D27" s="43">
        <v>0</v>
      </c>
      <c r="E27" s="43">
        <v>0</v>
      </c>
      <c r="F27" s="105">
        <v>0</v>
      </c>
      <c r="G27" s="29">
        <v>0</v>
      </c>
      <c r="H27" s="29">
        <v>0</v>
      </c>
      <c r="I27" s="29">
        <v>0</v>
      </c>
      <c r="J27" s="68">
        <v>0</v>
      </c>
      <c r="K27" s="76" t="s">
        <v>103</v>
      </c>
      <c r="L27" s="76" t="s">
        <v>103</v>
      </c>
      <c r="M27" s="76" t="s">
        <v>103</v>
      </c>
      <c r="N27" s="105">
        <v>0</v>
      </c>
      <c r="O27" s="102">
        <v>0</v>
      </c>
      <c r="P27" s="102">
        <v>0</v>
      </c>
      <c r="Q27" s="102">
        <v>0</v>
      </c>
      <c r="R27" s="45">
        <v>0</v>
      </c>
    </row>
    <row r="28" spans="1:19" ht="21.75" customHeight="1" thickBot="1">
      <c r="A28" s="170"/>
      <c r="B28" s="6" t="s">
        <v>11</v>
      </c>
      <c r="C28" s="43">
        <v>0</v>
      </c>
      <c r="D28" s="43">
        <v>0</v>
      </c>
      <c r="E28" s="43">
        <v>0</v>
      </c>
      <c r="F28" s="105">
        <v>0</v>
      </c>
      <c r="G28" s="29">
        <v>0</v>
      </c>
      <c r="H28" s="29">
        <v>0</v>
      </c>
      <c r="I28" s="29">
        <v>0</v>
      </c>
      <c r="J28" s="68">
        <v>0</v>
      </c>
      <c r="K28" s="76" t="s">
        <v>103</v>
      </c>
      <c r="L28" s="76" t="s">
        <v>103</v>
      </c>
      <c r="M28" s="76" t="s">
        <v>103</v>
      </c>
      <c r="N28" s="68">
        <v>0</v>
      </c>
      <c r="O28" s="102">
        <v>0</v>
      </c>
      <c r="P28" s="102">
        <v>0</v>
      </c>
      <c r="Q28" s="102">
        <v>0</v>
      </c>
      <c r="R28" s="45">
        <v>0</v>
      </c>
    </row>
    <row r="29" spans="1:19" ht="21.75" customHeight="1" thickBot="1">
      <c r="A29" s="182" t="s">
        <v>110</v>
      </c>
      <c r="B29" s="5" t="s">
        <v>8</v>
      </c>
      <c r="C29" s="43">
        <v>0</v>
      </c>
      <c r="D29" s="43">
        <v>0</v>
      </c>
      <c r="E29" s="43">
        <v>0</v>
      </c>
      <c r="F29" s="105">
        <v>0</v>
      </c>
      <c r="G29" s="66">
        <v>273.54000000000002</v>
      </c>
      <c r="H29" s="66">
        <v>0</v>
      </c>
      <c r="I29" s="66">
        <v>0</v>
      </c>
      <c r="J29" s="119">
        <v>0</v>
      </c>
      <c r="K29" s="76" t="s">
        <v>181</v>
      </c>
      <c r="L29" s="76" t="s">
        <v>103</v>
      </c>
      <c r="M29" s="76" t="s">
        <v>103</v>
      </c>
      <c r="N29" s="68">
        <v>0</v>
      </c>
      <c r="O29" s="102">
        <v>273.54000000000002</v>
      </c>
      <c r="P29" s="102">
        <v>273.54000000000002</v>
      </c>
      <c r="Q29" s="102">
        <v>273.54000000000002</v>
      </c>
      <c r="R29" s="45">
        <f>Q29/O29</f>
        <v>1</v>
      </c>
    </row>
    <row r="30" spans="1:19" ht="44.25" customHeight="1" thickBot="1">
      <c r="A30" s="169"/>
      <c r="B30" s="6" t="s">
        <v>21</v>
      </c>
      <c r="C30" s="43">
        <v>0</v>
      </c>
      <c r="D30" s="43">
        <v>0</v>
      </c>
      <c r="E30" s="43">
        <v>0</v>
      </c>
      <c r="F30" s="105">
        <v>0</v>
      </c>
      <c r="G30" s="66">
        <v>30.088999999999999</v>
      </c>
      <c r="H30" s="66">
        <v>0</v>
      </c>
      <c r="I30" s="66">
        <v>0</v>
      </c>
      <c r="J30" s="119">
        <v>0</v>
      </c>
      <c r="K30" s="76" t="s">
        <v>182</v>
      </c>
      <c r="L30" s="76" t="s">
        <v>103</v>
      </c>
      <c r="M30" s="76" t="s">
        <v>103</v>
      </c>
      <c r="N30" s="68">
        <v>0</v>
      </c>
      <c r="O30" s="104">
        <v>30.088999999999999</v>
      </c>
      <c r="P30" s="104">
        <v>30.088999999999999</v>
      </c>
      <c r="Q30" s="104">
        <v>30.088999999999999</v>
      </c>
      <c r="R30" s="45">
        <f t="shared" ref="R30:R32" si="4">Q30/O30</f>
        <v>1</v>
      </c>
    </row>
    <row r="31" spans="1:19" ht="31.5" customHeight="1" thickBot="1">
      <c r="A31" s="169"/>
      <c r="B31" s="6" t="s">
        <v>9</v>
      </c>
      <c r="C31" s="43">
        <v>0</v>
      </c>
      <c r="D31" s="43">
        <v>0</v>
      </c>
      <c r="E31" s="43">
        <v>0</v>
      </c>
      <c r="F31" s="105">
        <v>0</v>
      </c>
      <c r="G31" s="66">
        <v>0</v>
      </c>
      <c r="H31" s="66">
        <v>0</v>
      </c>
      <c r="I31" s="66">
        <v>0</v>
      </c>
      <c r="J31" s="119">
        <v>0</v>
      </c>
      <c r="K31" s="76" t="s">
        <v>103</v>
      </c>
      <c r="L31" s="76" t="s">
        <v>103</v>
      </c>
      <c r="M31" s="76" t="s">
        <v>103</v>
      </c>
      <c r="N31" s="68">
        <v>0</v>
      </c>
      <c r="O31" s="102">
        <v>0</v>
      </c>
      <c r="P31" s="102">
        <v>0</v>
      </c>
      <c r="Q31" s="102">
        <v>0</v>
      </c>
      <c r="R31" s="45">
        <v>0</v>
      </c>
    </row>
    <row r="32" spans="1:19" ht="30.75" customHeight="1" thickBot="1">
      <c r="A32" s="169"/>
      <c r="B32" s="6" t="s">
        <v>10</v>
      </c>
      <c r="C32" s="43">
        <v>0</v>
      </c>
      <c r="D32" s="43">
        <v>0</v>
      </c>
      <c r="E32" s="43">
        <v>0</v>
      </c>
      <c r="F32" s="105">
        <v>0</v>
      </c>
      <c r="G32" s="66">
        <v>243.45</v>
      </c>
      <c r="H32" s="66">
        <v>0</v>
      </c>
      <c r="I32" s="66">
        <v>0</v>
      </c>
      <c r="J32" s="119">
        <v>0</v>
      </c>
      <c r="K32" s="76" t="s">
        <v>183</v>
      </c>
      <c r="L32" s="76" t="s">
        <v>103</v>
      </c>
      <c r="M32" s="76" t="s">
        <v>103</v>
      </c>
      <c r="N32" s="68">
        <v>0</v>
      </c>
      <c r="O32" s="102">
        <v>243.45</v>
      </c>
      <c r="P32" s="102">
        <v>243.45</v>
      </c>
      <c r="Q32" s="102">
        <v>243.45</v>
      </c>
      <c r="R32" s="45">
        <f t="shared" si="4"/>
        <v>1</v>
      </c>
    </row>
    <row r="33" spans="1:18" ht="21.75" customHeight="1" thickBot="1">
      <c r="A33" s="189"/>
      <c r="B33" s="6" t="s">
        <v>11</v>
      </c>
      <c r="C33" s="43">
        <v>0</v>
      </c>
      <c r="D33" s="43">
        <v>0</v>
      </c>
      <c r="E33" s="43">
        <v>0</v>
      </c>
      <c r="F33" s="105">
        <v>0</v>
      </c>
      <c r="G33" s="66">
        <v>0</v>
      </c>
      <c r="H33" s="66">
        <v>0</v>
      </c>
      <c r="I33" s="66">
        <v>0</v>
      </c>
      <c r="J33" s="119">
        <v>0</v>
      </c>
      <c r="K33" s="76" t="s">
        <v>103</v>
      </c>
      <c r="L33" s="76" t="s">
        <v>103</v>
      </c>
      <c r="M33" s="76" t="s">
        <v>103</v>
      </c>
      <c r="N33" s="68">
        <v>0</v>
      </c>
      <c r="O33" s="102">
        <v>0</v>
      </c>
      <c r="P33" s="102">
        <v>0</v>
      </c>
      <c r="Q33" s="102">
        <v>0</v>
      </c>
      <c r="R33" s="45">
        <v>0</v>
      </c>
    </row>
    <row r="34" spans="1:18" ht="15.75" customHeight="1" thickBot="1">
      <c r="A34" s="168" t="s">
        <v>62</v>
      </c>
      <c r="B34" s="5" t="s">
        <v>8</v>
      </c>
      <c r="C34" s="43">
        <f>C35+C37</f>
        <v>3263.2</v>
      </c>
      <c r="D34" s="43">
        <v>0</v>
      </c>
      <c r="E34" s="43">
        <v>0</v>
      </c>
      <c r="F34" s="105">
        <v>0</v>
      </c>
      <c r="G34" s="43">
        <v>3263.2</v>
      </c>
      <c r="H34" s="43">
        <v>0</v>
      </c>
      <c r="I34" s="43">
        <v>0</v>
      </c>
      <c r="J34" s="105">
        <v>0</v>
      </c>
      <c r="K34" s="76" t="s">
        <v>184</v>
      </c>
      <c r="L34" s="76" t="s">
        <v>194</v>
      </c>
      <c r="M34" s="76" t="s">
        <v>194</v>
      </c>
      <c r="N34" s="68">
        <f>M34/K34</f>
        <v>0.63672162294680068</v>
      </c>
      <c r="O34" s="102">
        <f>O35+O37</f>
        <v>1158.98</v>
      </c>
      <c r="P34" s="102">
        <f>P35+P37</f>
        <v>1157.8900000000001</v>
      </c>
      <c r="Q34" s="102">
        <v>1157.9000000000001</v>
      </c>
      <c r="R34" s="45">
        <f>Q34/O34</f>
        <v>0.99906814612849237</v>
      </c>
    </row>
    <row r="35" spans="1:18" ht="51.75" customHeight="1" thickBot="1">
      <c r="A35" s="169"/>
      <c r="B35" s="6" t="s">
        <v>21</v>
      </c>
      <c r="C35" s="43">
        <v>163.19999999999999</v>
      </c>
      <c r="D35" s="43">
        <v>0</v>
      </c>
      <c r="E35" s="43">
        <v>0</v>
      </c>
      <c r="F35" s="105">
        <v>0</v>
      </c>
      <c r="G35" s="43">
        <v>163.19999999999999</v>
      </c>
      <c r="H35" s="43">
        <v>0</v>
      </c>
      <c r="I35" s="43">
        <v>0</v>
      </c>
      <c r="J35" s="105">
        <v>0</v>
      </c>
      <c r="K35" s="76" t="s">
        <v>185</v>
      </c>
      <c r="L35" s="76" t="s">
        <v>235</v>
      </c>
      <c r="M35" s="76" t="s">
        <v>235</v>
      </c>
      <c r="N35" s="68">
        <f t="shared" ref="N35:N37" si="5">M35/K35</f>
        <v>0.63658088235294119</v>
      </c>
      <c r="O35" s="102">
        <v>57.99</v>
      </c>
      <c r="P35" s="102">
        <v>57.89</v>
      </c>
      <c r="Q35" s="102">
        <v>57.89</v>
      </c>
      <c r="R35" s="45">
        <f t="shared" ref="R35:R37" si="6">Q35/O35</f>
        <v>0.99827556475254353</v>
      </c>
    </row>
    <row r="36" spans="1:18" ht="36.75" customHeight="1" thickBot="1">
      <c r="A36" s="169"/>
      <c r="B36" s="6" t="s">
        <v>9</v>
      </c>
      <c r="C36" s="43">
        <v>0</v>
      </c>
      <c r="D36" s="43">
        <v>0</v>
      </c>
      <c r="E36" s="43">
        <v>0</v>
      </c>
      <c r="F36" s="105">
        <v>0</v>
      </c>
      <c r="G36" s="43">
        <v>0</v>
      </c>
      <c r="H36" s="43">
        <v>0</v>
      </c>
      <c r="I36" s="43">
        <v>0</v>
      </c>
      <c r="J36" s="105">
        <v>0</v>
      </c>
      <c r="K36" s="76" t="s">
        <v>103</v>
      </c>
      <c r="L36" s="76" t="s">
        <v>103</v>
      </c>
      <c r="M36" s="76" t="s">
        <v>103</v>
      </c>
      <c r="N36" s="68">
        <v>0</v>
      </c>
      <c r="O36" s="102">
        <v>0</v>
      </c>
      <c r="P36" s="102">
        <v>0</v>
      </c>
      <c r="Q36" s="102">
        <v>0</v>
      </c>
      <c r="R36" s="45">
        <v>0</v>
      </c>
    </row>
    <row r="37" spans="1:18" ht="32.25" customHeight="1" thickBot="1">
      <c r="A37" s="169"/>
      <c r="B37" s="6" t="s">
        <v>10</v>
      </c>
      <c r="C37" s="43">
        <v>3100</v>
      </c>
      <c r="D37" s="43">
        <v>0</v>
      </c>
      <c r="E37" s="43">
        <v>0</v>
      </c>
      <c r="F37" s="105">
        <v>0</v>
      </c>
      <c r="G37" s="43">
        <v>3100</v>
      </c>
      <c r="H37" s="43">
        <v>0</v>
      </c>
      <c r="I37" s="43">
        <v>0</v>
      </c>
      <c r="J37" s="105">
        <v>0</v>
      </c>
      <c r="K37" s="76" t="s">
        <v>186</v>
      </c>
      <c r="L37" s="76" t="s">
        <v>234</v>
      </c>
      <c r="M37" s="76" t="s">
        <v>234</v>
      </c>
      <c r="N37" s="68">
        <f t="shared" si="5"/>
        <v>0.63672903225806443</v>
      </c>
      <c r="O37" s="102">
        <v>1100.99</v>
      </c>
      <c r="P37" s="102">
        <v>1100</v>
      </c>
      <c r="Q37" s="102">
        <v>1100</v>
      </c>
      <c r="R37" s="45">
        <f t="shared" si="6"/>
        <v>0.99910080927165545</v>
      </c>
    </row>
    <row r="38" spans="1:18" ht="19.5" customHeight="1" thickBot="1">
      <c r="A38" s="170"/>
      <c r="B38" s="6" t="s">
        <v>11</v>
      </c>
      <c r="C38" s="43">
        <v>0</v>
      </c>
      <c r="D38" s="43">
        <v>0</v>
      </c>
      <c r="E38" s="43">
        <v>0</v>
      </c>
      <c r="F38" s="105">
        <v>0</v>
      </c>
      <c r="G38" s="43">
        <v>0</v>
      </c>
      <c r="H38" s="43">
        <v>0</v>
      </c>
      <c r="I38" s="43">
        <v>0</v>
      </c>
      <c r="J38" s="105">
        <v>0</v>
      </c>
      <c r="K38" s="76" t="s">
        <v>103</v>
      </c>
      <c r="L38" s="76" t="s">
        <v>103</v>
      </c>
      <c r="M38" s="76" t="s">
        <v>103</v>
      </c>
      <c r="N38" s="68">
        <v>0</v>
      </c>
      <c r="O38" s="102">
        <v>0</v>
      </c>
      <c r="P38" s="102">
        <v>0</v>
      </c>
      <c r="Q38" s="102">
        <v>0</v>
      </c>
      <c r="R38" s="45">
        <v>0</v>
      </c>
    </row>
    <row r="39" spans="1:18" ht="25.5" customHeight="1">
      <c r="A39" s="186" t="s">
        <v>63</v>
      </c>
      <c r="B39" s="187"/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8"/>
    </row>
    <row r="40" spans="1:18" ht="15.75" customHeight="1" thickBot="1">
      <c r="A40" s="176" t="s">
        <v>64</v>
      </c>
      <c r="B40" s="5" t="s">
        <v>8</v>
      </c>
      <c r="C40" s="43">
        <v>50</v>
      </c>
      <c r="D40" s="43">
        <v>0</v>
      </c>
      <c r="E40" s="43">
        <v>0</v>
      </c>
      <c r="F40" s="105">
        <v>0</v>
      </c>
      <c r="G40" s="43">
        <v>50</v>
      </c>
      <c r="H40" s="43">
        <v>0</v>
      </c>
      <c r="I40" s="43">
        <v>0</v>
      </c>
      <c r="J40" s="105">
        <v>0</v>
      </c>
      <c r="K40" s="77" t="s">
        <v>187</v>
      </c>
      <c r="L40" s="77" t="s">
        <v>103</v>
      </c>
      <c r="M40" s="77" t="s">
        <v>103</v>
      </c>
      <c r="N40" s="105">
        <v>0</v>
      </c>
      <c r="O40" s="43">
        <v>0</v>
      </c>
      <c r="P40" s="43">
        <v>0</v>
      </c>
      <c r="Q40" s="43">
        <v>0</v>
      </c>
      <c r="R40" s="105">
        <v>0</v>
      </c>
    </row>
    <row r="41" spans="1:18" ht="49.5" customHeight="1" thickBot="1">
      <c r="A41" s="176"/>
      <c r="B41" s="6" t="s">
        <v>21</v>
      </c>
      <c r="C41" s="43">
        <v>50</v>
      </c>
      <c r="D41" s="43">
        <v>0</v>
      </c>
      <c r="E41" s="43">
        <v>0</v>
      </c>
      <c r="F41" s="105">
        <v>0</v>
      </c>
      <c r="G41" s="43">
        <v>50</v>
      </c>
      <c r="H41" s="43">
        <v>0</v>
      </c>
      <c r="I41" s="43">
        <v>0</v>
      </c>
      <c r="J41" s="105">
        <v>0</v>
      </c>
      <c r="K41" s="77" t="s">
        <v>187</v>
      </c>
      <c r="L41" s="77" t="s">
        <v>103</v>
      </c>
      <c r="M41" s="77" t="s">
        <v>103</v>
      </c>
      <c r="N41" s="105">
        <v>0</v>
      </c>
      <c r="O41" s="43">
        <v>0</v>
      </c>
      <c r="P41" s="43">
        <v>0</v>
      </c>
      <c r="Q41" s="43">
        <v>0</v>
      </c>
      <c r="R41" s="105">
        <v>0</v>
      </c>
    </row>
    <row r="42" spans="1:18" ht="33.75" customHeight="1" thickBot="1">
      <c r="A42" s="176"/>
      <c r="B42" s="6" t="s">
        <v>9</v>
      </c>
      <c r="C42" s="43">
        <v>0</v>
      </c>
      <c r="D42" s="43">
        <v>0</v>
      </c>
      <c r="E42" s="43">
        <v>0</v>
      </c>
      <c r="F42" s="105">
        <v>0</v>
      </c>
      <c r="G42" s="43">
        <v>0</v>
      </c>
      <c r="H42" s="43">
        <v>0</v>
      </c>
      <c r="I42" s="43">
        <v>0</v>
      </c>
      <c r="J42" s="105">
        <v>0</v>
      </c>
      <c r="K42" s="77" t="s">
        <v>103</v>
      </c>
      <c r="L42" s="77" t="s">
        <v>103</v>
      </c>
      <c r="M42" s="77" t="s">
        <v>103</v>
      </c>
      <c r="N42" s="105">
        <v>0</v>
      </c>
      <c r="O42" s="43">
        <v>0</v>
      </c>
      <c r="P42" s="43">
        <v>0</v>
      </c>
      <c r="Q42" s="43">
        <v>0</v>
      </c>
      <c r="R42" s="105">
        <v>0</v>
      </c>
    </row>
    <row r="43" spans="1:18" ht="33" customHeight="1" thickBot="1">
      <c r="A43" s="176"/>
      <c r="B43" s="6" t="s">
        <v>10</v>
      </c>
      <c r="C43" s="43">
        <v>0</v>
      </c>
      <c r="D43" s="43">
        <v>0</v>
      </c>
      <c r="E43" s="43">
        <v>0</v>
      </c>
      <c r="F43" s="105">
        <v>0</v>
      </c>
      <c r="G43" s="43">
        <v>0</v>
      </c>
      <c r="H43" s="43">
        <v>0</v>
      </c>
      <c r="I43" s="43">
        <v>0</v>
      </c>
      <c r="J43" s="105">
        <v>0</v>
      </c>
      <c r="K43" s="77" t="s">
        <v>103</v>
      </c>
      <c r="L43" s="77" t="s">
        <v>103</v>
      </c>
      <c r="M43" s="77" t="s">
        <v>103</v>
      </c>
      <c r="N43" s="105">
        <v>0</v>
      </c>
      <c r="O43" s="43">
        <v>0</v>
      </c>
      <c r="P43" s="43">
        <v>0</v>
      </c>
      <c r="Q43" s="43">
        <v>0</v>
      </c>
      <c r="R43" s="105">
        <v>0</v>
      </c>
    </row>
    <row r="44" spans="1:18" ht="18.75" customHeight="1" thickBot="1">
      <c r="A44" s="177"/>
      <c r="B44" s="6" t="s">
        <v>11</v>
      </c>
      <c r="C44" s="43">
        <v>0</v>
      </c>
      <c r="D44" s="43">
        <v>0</v>
      </c>
      <c r="E44" s="43">
        <v>0</v>
      </c>
      <c r="F44" s="105">
        <v>0</v>
      </c>
      <c r="G44" s="43">
        <v>0</v>
      </c>
      <c r="H44" s="43">
        <v>0</v>
      </c>
      <c r="I44" s="43">
        <v>0</v>
      </c>
      <c r="J44" s="105">
        <v>0</v>
      </c>
      <c r="K44" s="77" t="s">
        <v>103</v>
      </c>
      <c r="L44" s="77" t="s">
        <v>103</v>
      </c>
      <c r="M44" s="77" t="s">
        <v>103</v>
      </c>
      <c r="N44" s="105">
        <v>0</v>
      </c>
      <c r="O44" s="43">
        <v>0</v>
      </c>
      <c r="P44" s="43">
        <v>0</v>
      </c>
      <c r="Q44" s="43">
        <v>0</v>
      </c>
      <c r="R44" s="105">
        <v>0</v>
      </c>
    </row>
    <row r="45" spans="1:18" ht="16.5" thickBot="1">
      <c r="A45" s="183" t="s">
        <v>65</v>
      </c>
      <c r="B45" s="160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1"/>
    </row>
    <row r="46" spans="1:18" ht="15.75" customHeight="1" thickBot="1">
      <c r="A46" s="168" t="s">
        <v>66</v>
      </c>
      <c r="B46" s="5" t="s">
        <v>8</v>
      </c>
      <c r="C46" s="43">
        <v>20</v>
      </c>
      <c r="D46" s="43">
        <v>0</v>
      </c>
      <c r="E46" s="43">
        <v>0</v>
      </c>
      <c r="F46" s="105">
        <v>0</v>
      </c>
      <c r="G46" s="43">
        <v>247.85</v>
      </c>
      <c r="H46" s="43">
        <v>0</v>
      </c>
      <c r="I46" s="43">
        <v>0</v>
      </c>
      <c r="J46" s="105">
        <v>0</v>
      </c>
      <c r="K46" s="77" t="s">
        <v>188</v>
      </c>
      <c r="L46" s="77" t="s">
        <v>195</v>
      </c>
      <c r="M46" s="77" t="s">
        <v>195</v>
      </c>
      <c r="N46" s="105">
        <f>M46/K46</f>
        <v>0.52842445027234219</v>
      </c>
      <c r="O46" s="43">
        <v>292.85000000000002</v>
      </c>
      <c r="P46" s="43">
        <v>292.8</v>
      </c>
      <c r="Q46" s="43">
        <v>292.8</v>
      </c>
      <c r="R46" s="45">
        <f>Q46/O46</f>
        <v>0.99982926412839335</v>
      </c>
    </row>
    <row r="47" spans="1:18" ht="48.75" customHeight="1" thickBot="1">
      <c r="A47" s="169"/>
      <c r="B47" s="6" t="s">
        <v>21</v>
      </c>
      <c r="C47" s="43">
        <v>20</v>
      </c>
      <c r="D47" s="43">
        <v>0</v>
      </c>
      <c r="E47" s="43">
        <v>0</v>
      </c>
      <c r="F47" s="105">
        <v>0</v>
      </c>
      <c r="G47" s="43">
        <v>247.85</v>
      </c>
      <c r="H47" s="43">
        <v>0</v>
      </c>
      <c r="I47" s="43">
        <v>0</v>
      </c>
      <c r="J47" s="105">
        <v>0</v>
      </c>
      <c r="K47" s="77" t="s">
        <v>188</v>
      </c>
      <c r="L47" s="77" t="s">
        <v>195</v>
      </c>
      <c r="M47" s="77" t="s">
        <v>195</v>
      </c>
      <c r="N47" s="105">
        <f>M47/K47</f>
        <v>0.52842445027234219</v>
      </c>
      <c r="O47" s="43">
        <v>292.85000000000002</v>
      </c>
      <c r="P47" s="43">
        <v>292.8</v>
      </c>
      <c r="Q47" s="43">
        <v>292.8</v>
      </c>
      <c r="R47" s="45">
        <f t="shared" ref="R47" si="7">Q47/O47</f>
        <v>0.99982926412839335</v>
      </c>
    </row>
    <row r="48" spans="1:18" ht="33.75" customHeight="1" thickBot="1">
      <c r="A48" s="169"/>
      <c r="B48" s="6" t="s">
        <v>9</v>
      </c>
      <c r="C48" s="43">
        <v>0</v>
      </c>
      <c r="D48" s="43">
        <v>0</v>
      </c>
      <c r="E48" s="43">
        <v>0</v>
      </c>
      <c r="F48" s="105">
        <v>0</v>
      </c>
      <c r="G48" s="43">
        <v>0</v>
      </c>
      <c r="H48" s="43">
        <v>0</v>
      </c>
      <c r="I48" s="43">
        <v>0</v>
      </c>
      <c r="J48" s="105">
        <v>0</v>
      </c>
      <c r="K48" s="77" t="s">
        <v>103</v>
      </c>
      <c r="L48" s="77" t="s">
        <v>103</v>
      </c>
      <c r="M48" s="77" t="s">
        <v>103</v>
      </c>
      <c r="N48" s="105">
        <v>0</v>
      </c>
      <c r="O48" s="43">
        <v>0</v>
      </c>
      <c r="P48" s="43">
        <v>0</v>
      </c>
      <c r="Q48" s="43">
        <v>0</v>
      </c>
      <c r="R48" s="45">
        <v>0</v>
      </c>
    </row>
    <row r="49" spans="1:18" ht="36.75" customHeight="1" thickBot="1">
      <c r="A49" s="169"/>
      <c r="B49" s="6" t="s">
        <v>10</v>
      </c>
      <c r="C49" s="43">
        <v>0</v>
      </c>
      <c r="D49" s="43">
        <v>0</v>
      </c>
      <c r="E49" s="43">
        <v>0</v>
      </c>
      <c r="F49" s="105">
        <v>0</v>
      </c>
      <c r="G49" s="43">
        <v>0</v>
      </c>
      <c r="H49" s="43">
        <v>0</v>
      </c>
      <c r="I49" s="43">
        <v>0</v>
      </c>
      <c r="J49" s="105">
        <v>0</v>
      </c>
      <c r="K49" s="77" t="s">
        <v>103</v>
      </c>
      <c r="L49" s="77" t="s">
        <v>103</v>
      </c>
      <c r="M49" s="77" t="s">
        <v>103</v>
      </c>
      <c r="N49" s="105">
        <v>0</v>
      </c>
      <c r="O49" s="43">
        <v>0</v>
      </c>
      <c r="P49" s="43">
        <v>0</v>
      </c>
      <c r="Q49" s="43">
        <v>0</v>
      </c>
      <c r="R49" s="45">
        <v>0</v>
      </c>
    </row>
    <row r="50" spans="1:18" ht="23.25" customHeight="1" thickBot="1">
      <c r="A50" s="170"/>
      <c r="B50" s="6" t="s">
        <v>11</v>
      </c>
      <c r="C50" s="43">
        <v>0</v>
      </c>
      <c r="D50" s="43">
        <v>0</v>
      </c>
      <c r="E50" s="43">
        <v>0</v>
      </c>
      <c r="F50" s="105">
        <v>0</v>
      </c>
      <c r="G50" s="43">
        <v>0</v>
      </c>
      <c r="H50" s="43">
        <v>0</v>
      </c>
      <c r="I50" s="43">
        <v>0</v>
      </c>
      <c r="J50" s="105">
        <v>0</v>
      </c>
      <c r="K50" s="77" t="s">
        <v>103</v>
      </c>
      <c r="L50" s="77" t="s">
        <v>103</v>
      </c>
      <c r="M50" s="77" t="s">
        <v>103</v>
      </c>
      <c r="N50" s="105">
        <v>0</v>
      </c>
      <c r="O50" s="43">
        <v>0</v>
      </c>
      <c r="P50" s="43">
        <v>0</v>
      </c>
      <c r="Q50" s="43">
        <v>0</v>
      </c>
      <c r="R50" s="45">
        <v>0</v>
      </c>
    </row>
    <row r="51" spans="1:18" ht="15.75" customHeight="1" thickBot="1">
      <c r="A51" s="190" t="s">
        <v>67</v>
      </c>
      <c r="B51" s="5" t="s">
        <v>8</v>
      </c>
      <c r="C51" s="43">
        <f>C52+C54</f>
        <v>9526.2000000000007</v>
      </c>
      <c r="D51" s="43">
        <v>0</v>
      </c>
      <c r="E51" s="43">
        <v>0</v>
      </c>
      <c r="F51" s="105">
        <v>0</v>
      </c>
      <c r="G51" s="43">
        <v>1048.2</v>
      </c>
      <c r="H51" s="43">
        <v>0</v>
      </c>
      <c r="I51" s="43">
        <v>0</v>
      </c>
      <c r="J51" s="105">
        <v>0</v>
      </c>
      <c r="K51" s="76" t="s">
        <v>103</v>
      </c>
      <c r="L51" s="76" t="s">
        <v>103</v>
      </c>
      <c r="M51" s="76" t="s">
        <v>103</v>
      </c>
      <c r="N51" s="68">
        <v>0</v>
      </c>
      <c r="O51" s="43">
        <v>0</v>
      </c>
      <c r="P51" s="43">
        <v>0</v>
      </c>
      <c r="Q51" s="43">
        <v>0</v>
      </c>
      <c r="R51" s="45">
        <v>0</v>
      </c>
    </row>
    <row r="52" spans="1:18" ht="67.5" customHeight="1" thickBot="1">
      <c r="A52" s="176"/>
      <c r="B52" s="6" t="s">
        <v>21</v>
      </c>
      <c r="C52" s="43">
        <v>1048.2</v>
      </c>
      <c r="D52" s="43">
        <v>0</v>
      </c>
      <c r="E52" s="43">
        <v>0</v>
      </c>
      <c r="F52" s="105">
        <v>0</v>
      </c>
      <c r="G52" s="43">
        <v>1048.2</v>
      </c>
      <c r="H52" s="43">
        <v>0</v>
      </c>
      <c r="I52" s="43">
        <v>0</v>
      </c>
      <c r="J52" s="105">
        <v>0</v>
      </c>
      <c r="K52" s="76" t="s">
        <v>103</v>
      </c>
      <c r="L52" s="76" t="s">
        <v>103</v>
      </c>
      <c r="M52" s="76" t="s">
        <v>103</v>
      </c>
      <c r="N52" s="68">
        <v>0</v>
      </c>
      <c r="O52" s="43">
        <v>0</v>
      </c>
      <c r="P52" s="43">
        <v>0</v>
      </c>
      <c r="Q52" s="43">
        <v>0</v>
      </c>
      <c r="R52" s="45">
        <v>0</v>
      </c>
    </row>
    <row r="53" spans="1:18" ht="37.5" customHeight="1" thickBot="1">
      <c r="A53" s="176"/>
      <c r="B53" s="6" t="s">
        <v>9</v>
      </c>
      <c r="C53" s="43">
        <v>0</v>
      </c>
      <c r="D53" s="43">
        <v>0</v>
      </c>
      <c r="E53" s="43">
        <v>0</v>
      </c>
      <c r="F53" s="105">
        <v>0</v>
      </c>
      <c r="G53" s="43">
        <v>0</v>
      </c>
      <c r="H53" s="43">
        <v>0</v>
      </c>
      <c r="I53" s="43">
        <v>0</v>
      </c>
      <c r="J53" s="105">
        <v>0</v>
      </c>
      <c r="K53" s="76" t="s">
        <v>103</v>
      </c>
      <c r="L53" s="76" t="s">
        <v>103</v>
      </c>
      <c r="M53" s="76" t="s">
        <v>103</v>
      </c>
      <c r="N53" s="68">
        <v>0</v>
      </c>
      <c r="O53" s="43">
        <v>0</v>
      </c>
      <c r="P53" s="43">
        <v>0</v>
      </c>
      <c r="Q53" s="43">
        <v>0</v>
      </c>
      <c r="R53" s="45">
        <v>0</v>
      </c>
    </row>
    <row r="54" spans="1:18" ht="36" customHeight="1" thickBot="1">
      <c r="A54" s="176"/>
      <c r="B54" s="6" t="s">
        <v>10</v>
      </c>
      <c r="C54" s="43">
        <v>8478</v>
      </c>
      <c r="D54" s="43">
        <v>0</v>
      </c>
      <c r="E54" s="43">
        <v>0</v>
      </c>
      <c r="F54" s="105">
        <v>0</v>
      </c>
      <c r="G54" s="43">
        <v>0</v>
      </c>
      <c r="H54" s="43">
        <v>0</v>
      </c>
      <c r="I54" s="43">
        <v>0</v>
      </c>
      <c r="J54" s="105">
        <v>0</v>
      </c>
      <c r="K54" s="76" t="s">
        <v>103</v>
      </c>
      <c r="L54" s="76" t="s">
        <v>103</v>
      </c>
      <c r="M54" s="76" t="s">
        <v>103</v>
      </c>
      <c r="N54" s="68">
        <v>0</v>
      </c>
      <c r="O54" s="43">
        <v>0</v>
      </c>
      <c r="P54" s="43">
        <v>0</v>
      </c>
      <c r="Q54" s="43">
        <v>0</v>
      </c>
      <c r="R54" s="45">
        <v>0</v>
      </c>
    </row>
    <row r="55" spans="1:18" ht="18" customHeight="1" thickBot="1">
      <c r="A55" s="177"/>
      <c r="B55" s="6" t="s">
        <v>11</v>
      </c>
      <c r="C55" s="43">
        <v>0</v>
      </c>
      <c r="D55" s="43">
        <v>0</v>
      </c>
      <c r="E55" s="43">
        <v>0</v>
      </c>
      <c r="F55" s="105">
        <v>0</v>
      </c>
      <c r="G55" s="43">
        <v>0</v>
      </c>
      <c r="H55" s="43">
        <v>0</v>
      </c>
      <c r="I55" s="43">
        <v>0</v>
      </c>
      <c r="J55" s="105">
        <v>0</v>
      </c>
      <c r="K55" s="76" t="s">
        <v>103</v>
      </c>
      <c r="L55" s="76" t="s">
        <v>103</v>
      </c>
      <c r="M55" s="76" t="s">
        <v>103</v>
      </c>
      <c r="N55" s="68">
        <v>0</v>
      </c>
      <c r="O55" s="43">
        <v>0</v>
      </c>
      <c r="P55" s="43">
        <v>0</v>
      </c>
      <c r="Q55" s="43">
        <v>0</v>
      </c>
      <c r="R55" s="45">
        <v>0</v>
      </c>
    </row>
    <row r="56" spans="1:18" ht="15.75" customHeight="1" thickBot="1">
      <c r="A56" s="175" t="s">
        <v>68</v>
      </c>
      <c r="B56" s="5" t="s">
        <v>8</v>
      </c>
      <c r="C56" s="43">
        <v>20</v>
      </c>
      <c r="D56" s="43">
        <v>0</v>
      </c>
      <c r="E56" s="43">
        <v>0</v>
      </c>
      <c r="F56" s="105">
        <v>0</v>
      </c>
      <c r="G56" s="43">
        <v>20</v>
      </c>
      <c r="H56" s="43">
        <v>0</v>
      </c>
      <c r="I56" s="43">
        <v>0</v>
      </c>
      <c r="J56" s="105">
        <v>0</v>
      </c>
      <c r="K56" s="77" t="s">
        <v>189</v>
      </c>
      <c r="L56" s="77" t="s">
        <v>103</v>
      </c>
      <c r="M56" s="77" t="s">
        <v>103</v>
      </c>
      <c r="N56" s="105">
        <v>0</v>
      </c>
      <c r="O56" s="43">
        <v>0</v>
      </c>
      <c r="P56" s="43">
        <v>0</v>
      </c>
      <c r="Q56" s="43">
        <v>0</v>
      </c>
      <c r="R56" s="45">
        <v>0</v>
      </c>
    </row>
    <row r="57" spans="1:18" ht="45.75" thickBot="1">
      <c r="A57" s="176"/>
      <c r="B57" s="6" t="s">
        <v>21</v>
      </c>
      <c r="C57" s="43">
        <v>20</v>
      </c>
      <c r="D57" s="43">
        <v>0</v>
      </c>
      <c r="E57" s="43">
        <v>0</v>
      </c>
      <c r="F57" s="105">
        <v>0</v>
      </c>
      <c r="G57" s="43">
        <v>20</v>
      </c>
      <c r="H57" s="43">
        <v>0</v>
      </c>
      <c r="I57" s="43">
        <v>0</v>
      </c>
      <c r="J57" s="105">
        <v>0</v>
      </c>
      <c r="K57" s="77" t="s">
        <v>189</v>
      </c>
      <c r="L57" s="77" t="s">
        <v>103</v>
      </c>
      <c r="M57" s="77" t="s">
        <v>103</v>
      </c>
      <c r="N57" s="105">
        <v>0</v>
      </c>
      <c r="O57" s="43">
        <v>0</v>
      </c>
      <c r="P57" s="43">
        <v>0</v>
      </c>
      <c r="Q57" s="43">
        <v>0</v>
      </c>
      <c r="R57" s="45">
        <v>0</v>
      </c>
    </row>
    <row r="58" spans="1:18" ht="30.75" thickBot="1">
      <c r="A58" s="176"/>
      <c r="B58" s="6" t="s">
        <v>9</v>
      </c>
      <c r="C58" s="43">
        <v>0</v>
      </c>
      <c r="D58" s="43">
        <v>0</v>
      </c>
      <c r="E58" s="43">
        <v>0</v>
      </c>
      <c r="F58" s="105">
        <v>0</v>
      </c>
      <c r="G58" s="43">
        <v>0</v>
      </c>
      <c r="H58" s="43">
        <v>0</v>
      </c>
      <c r="I58" s="43">
        <v>0</v>
      </c>
      <c r="J58" s="105">
        <v>0</v>
      </c>
      <c r="K58" s="77" t="s">
        <v>103</v>
      </c>
      <c r="L58" s="77" t="s">
        <v>103</v>
      </c>
      <c r="M58" s="77" t="s">
        <v>103</v>
      </c>
      <c r="N58" s="105">
        <v>0</v>
      </c>
      <c r="O58" s="43">
        <v>0</v>
      </c>
      <c r="P58" s="43">
        <v>0</v>
      </c>
      <c r="Q58" s="43">
        <v>0</v>
      </c>
      <c r="R58" s="45">
        <v>0</v>
      </c>
    </row>
    <row r="59" spans="1:18" ht="30.75" thickBot="1">
      <c r="A59" s="176"/>
      <c r="B59" s="6" t="s">
        <v>10</v>
      </c>
      <c r="C59" s="43">
        <v>0</v>
      </c>
      <c r="D59" s="43">
        <v>0</v>
      </c>
      <c r="E59" s="43">
        <v>0</v>
      </c>
      <c r="F59" s="105">
        <v>0</v>
      </c>
      <c r="G59" s="43">
        <v>0</v>
      </c>
      <c r="H59" s="43">
        <v>0</v>
      </c>
      <c r="I59" s="43">
        <v>0</v>
      </c>
      <c r="J59" s="105">
        <v>0</v>
      </c>
      <c r="K59" s="77" t="s">
        <v>103</v>
      </c>
      <c r="L59" s="77" t="s">
        <v>103</v>
      </c>
      <c r="M59" s="77" t="s">
        <v>103</v>
      </c>
      <c r="N59" s="105">
        <v>0</v>
      </c>
      <c r="O59" s="43">
        <v>0</v>
      </c>
      <c r="P59" s="43">
        <v>0</v>
      </c>
      <c r="Q59" s="43">
        <v>0</v>
      </c>
      <c r="R59" s="45">
        <v>0</v>
      </c>
    </row>
    <row r="60" spans="1:18" ht="15.75" thickBot="1">
      <c r="A60" s="177"/>
      <c r="B60" s="6" t="s">
        <v>11</v>
      </c>
      <c r="C60" s="43">
        <v>0</v>
      </c>
      <c r="D60" s="43">
        <v>0</v>
      </c>
      <c r="E60" s="43">
        <v>0</v>
      </c>
      <c r="F60" s="105">
        <v>0</v>
      </c>
      <c r="G60" s="43">
        <v>0</v>
      </c>
      <c r="H60" s="43">
        <v>0</v>
      </c>
      <c r="I60" s="43">
        <v>0</v>
      </c>
      <c r="J60" s="105">
        <v>0</v>
      </c>
      <c r="K60" s="77" t="s">
        <v>103</v>
      </c>
      <c r="L60" s="77" t="s">
        <v>103</v>
      </c>
      <c r="M60" s="77" t="s">
        <v>103</v>
      </c>
      <c r="N60" s="105">
        <v>0</v>
      </c>
      <c r="O60" s="43">
        <v>0</v>
      </c>
      <c r="P60" s="43">
        <v>0</v>
      </c>
      <c r="Q60" s="43">
        <v>0</v>
      </c>
      <c r="R60" s="45">
        <v>0</v>
      </c>
    </row>
    <row r="61" spans="1:18" ht="16.5" thickBot="1">
      <c r="A61" s="183" t="s">
        <v>69</v>
      </c>
      <c r="B61" s="160"/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1"/>
    </row>
    <row r="62" spans="1:18" ht="15.75" thickBot="1">
      <c r="A62" s="168" t="s">
        <v>70</v>
      </c>
      <c r="B62" s="5" t="s">
        <v>8</v>
      </c>
      <c r="C62" s="43">
        <v>18085.38</v>
      </c>
      <c r="D62" s="43">
        <v>5357.62</v>
      </c>
      <c r="E62" s="43">
        <v>5357.62</v>
      </c>
      <c r="F62" s="105">
        <f>E62/C62</f>
        <v>0.29624038864541413</v>
      </c>
      <c r="G62" s="43">
        <v>21149.22</v>
      </c>
      <c r="H62" s="43">
        <v>12606.16</v>
      </c>
      <c r="I62" s="43">
        <v>12606.16</v>
      </c>
      <c r="J62" s="105">
        <f>I62/G62</f>
        <v>0.59605791608390279</v>
      </c>
      <c r="K62" s="77" t="s">
        <v>190</v>
      </c>
      <c r="L62" s="77" t="s">
        <v>191</v>
      </c>
      <c r="M62" s="77" t="s">
        <v>191</v>
      </c>
      <c r="N62" s="105">
        <f>M62/K62</f>
        <v>0.79639674654668102</v>
      </c>
      <c r="O62" s="43">
        <v>3967.81</v>
      </c>
      <c r="P62" s="43">
        <v>3781.31</v>
      </c>
      <c r="Q62" s="43">
        <v>3781.31</v>
      </c>
      <c r="R62" s="105">
        <f>Q62/O62</f>
        <v>0.95299674127541389</v>
      </c>
    </row>
    <row r="63" spans="1:18" ht="45.75" thickBot="1">
      <c r="A63" s="169"/>
      <c r="B63" s="6" t="s">
        <v>21</v>
      </c>
      <c r="C63" s="43">
        <v>18085.38</v>
      </c>
      <c r="D63" s="43">
        <v>5357.62</v>
      </c>
      <c r="E63" s="43">
        <v>5357.62</v>
      </c>
      <c r="F63" s="105">
        <f>E63/C63</f>
        <v>0.29624038864541413</v>
      </c>
      <c r="G63" s="43">
        <v>21149.22</v>
      </c>
      <c r="H63" s="43">
        <v>12606.16</v>
      </c>
      <c r="I63" s="43">
        <v>12606.16</v>
      </c>
      <c r="J63" s="105">
        <f t="shared" ref="J63" si="8">I63/G63</f>
        <v>0.59605791608390279</v>
      </c>
      <c r="K63" s="77" t="s">
        <v>190</v>
      </c>
      <c r="L63" s="77" t="s">
        <v>191</v>
      </c>
      <c r="M63" s="77" t="s">
        <v>191</v>
      </c>
      <c r="N63" s="105">
        <f>M63/K63</f>
        <v>0.79639674654668102</v>
      </c>
      <c r="O63" s="43">
        <v>3967.81</v>
      </c>
      <c r="P63" s="43">
        <v>3781.37</v>
      </c>
      <c r="Q63" s="43">
        <v>3781.37</v>
      </c>
      <c r="R63" s="105">
        <f t="shared" ref="R63:R80" si="9">Q63/O63</f>
        <v>0.95301186296722873</v>
      </c>
    </row>
    <row r="64" spans="1:18" ht="30.75" thickBot="1">
      <c r="A64" s="169"/>
      <c r="B64" s="6" t="s">
        <v>9</v>
      </c>
      <c r="C64" s="43">
        <v>0</v>
      </c>
      <c r="D64" s="43">
        <v>0</v>
      </c>
      <c r="E64" s="43">
        <v>0</v>
      </c>
      <c r="F64" s="105">
        <v>0</v>
      </c>
      <c r="G64" s="43">
        <v>0</v>
      </c>
      <c r="H64" s="43">
        <v>0</v>
      </c>
      <c r="I64" s="43">
        <v>0</v>
      </c>
      <c r="J64" s="105">
        <v>0</v>
      </c>
      <c r="K64" s="77" t="s">
        <v>103</v>
      </c>
      <c r="L64" s="77" t="s">
        <v>103</v>
      </c>
      <c r="M64" s="77" t="s">
        <v>103</v>
      </c>
      <c r="N64" s="105">
        <v>0</v>
      </c>
      <c r="O64" s="43">
        <v>0</v>
      </c>
      <c r="P64" s="43">
        <v>0</v>
      </c>
      <c r="Q64" s="43">
        <v>0</v>
      </c>
      <c r="R64" s="105">
        <v>0</v>
      </c>
    </row>
    <row r="65" spans="1:19" ht="30.75" thickBot="1">
      <c r="A65" s="169"/>
      <c r="B65" s="6" t="s">
        <v>10</v>
      </c>
      <c r="C65" s="43">
        <v>0</v>
      </c>
      <c r="D65" s="43">
        <v>0</v>
      </c>
      <c r="E65" s="43">
        <v>0</v>
      </c>
      <c r="F65" s="105">
        <v>0</v>
      </c>
      <c r="G65" s="43">
        <v>0</v>
      </c>
      <c r="H65" s="43">
        <v>0</v>
      </c>
      <c r="I65" s="43">
        <v>0</v>
      </c>
      <c r="J65" s="105">
        <v>0</v>
      </c>
      <c r="K65" s="77" t="s">
        <v>103</v>
      </c>
      <c r="L65" s="77" t="s">
        <v>103</v>
      </c>
      <c r="M65" s="77" t="s">
        <v>103</v>
      </c>
      <c r="N65" s="105">
        <v>0</v>
      </c>
      <c r="O65" s="43">
        <v>0</v>
      </c>
      <c r="P65" s="43">
        <v>0</v>
      </c>
      <c r="Q65" s="43">
        <v>0</v>
      </c>
      <c r="R65" s="105">
        <v>0</v>
      </c>
    </row>
    <row r="66" spans="1:19" ht="15.75" thickBot="1">
      <c r="A66" s="170"/>
      <c r="B66" s="6" t="s">
        <v>11</v>
      </c>
      <c r="C66" s="43">
        <v>0</v>
      </c>
      <c r="D66" s="43">
        <v>0</v>
      </c>
      <c r="E66" s="43">
        <v>0</v>
      </c>
      <c r="F66" s="105">
        <v>0</v>
      </c>
      <c r="G66" s="43">
        <v>0</v>
      </c>
      <c r="H66" s="43">
        <v>0</v>
      </c>
      <c r="I66" s="43">
        <v>0</v>
      </c>
      <c r="J66" s="105">
        <v>0</v>
      </c>
      <c r="K66" s="77" t="s">
        <v>103</v>
      </c>
      <c r="L66" s="77" t="s">
        <v>103</v>
      </c>
      <c r="M66" s="77" t="s">
        <v>103</v>
      </c>
      <c r="N66" s="105">
        <v>0</v>
      </c>
      <c r="O66" s="43">
        <v>0</v>
      </c>
      <c r="P66" s="43">
        <v>0</v>
      </c>
      <c r="Q66" s="43">
        <v>0</v>
      </c>
      <c r="R66" s="105">
        <v>0</v>
      </c>
      <c r="S66" s="127"/>
    </row>
    <row r="67" spans="1:19" ht="15.75" thickBot="1">
      <c r="A67" s="182" t="s">
        <v>111</v>
      </c>
      <c r="B67" s="5" t="s">
        <v>8</v>
      </c>
      <c r="C67" s="43">
        <v>0</v>
      </c>
      <c r="D67" s="43">
        <v>0</v>
      </c>
      <c r="E67" s="43">
        <v>0</v>
      </c>
      <c r="F67" s="105">
        <v>0</v>
      </c>
      <c r="G67" s="43">
        <v>14762.09</v>
      </c>
      <c r="H67" s="43">
        <v>0</v>
      </c>
      <c r="I67" s="43">
        <v>0</v>
      </c>
      <c r="J67" s="105">
        <v>0</v>
      </c>
      <c r="K67" s="77" t="s">
        <v>196</v>
      </c>
      <c r="L67" s="77" t="s">
        <v>197</v>
      </c>
      <c r="M67" s="77" t="s">
        <v>197</v>
      </c>
      <c r="N67" s="105">
        <f>M67/K67</f>
        <v>0.50985970830708371</v>
      </c>
      <c r="O67" s="128">
        <v>31253.46</v>
      </c>
      <c r="P67" s="128">
        <v>30991.93</v>
      </c>
      <c r="Q67" s="128">
        <v>30991.93</v>
      </c>
      <c r="R67" s="105">
        <f t="shared" si="9"/>
        <v>0.99163196650866825</v>
      </c>
    </row>
    <row r="68" spans="1:19" ht="45.75" thickBot="1">
      <c r="A68" s="169"/>
      <c r="B68" s="6" t="s">
        <v>21</v>
      </c>
      <c r="C68" s="43">
        <v>0</v>
      </c>
      <c r="D68" s="43">
        <v>0</v>
      </c>
      <c r="E68" s="43">
        <v>0</v>
      </c>
      <c r="F68" s="105">
        <v>0</v>
      </c>
      <c r="G68" s="43">
        <v>14762.09</v>
      </c>
      <c r="H68" s="43">
        <v>0</v>
      </c>
      <c r="I68" s="43">
        <v>0</v>
      </c>
      <c r="J68" s="105">
        <v>0</v>
      </c>
      <c r="K68" s="77" t="s">
        <v>196</v>
      </c>
      <c r="L68" s="77" t="s">
        <v>197</v>
      </c>
      <c r="M68" s="77" t="s">
        <v>197</v>
      </c>
      <c r="N68" s="105">
        <f>M68/K68</f>
        <v>0.50985970830708371</v>
      </c>
      <c r="O68" s="43">
        <v>31253.46</v>
      </c>
      <c r="P68" s="43">
        <v>30991.93</v>
      </c>
      <c r="Q68" s="43">
        <v>30991.93</v>
      </c>
      <c r="R68" s="105">
        <f t="shared" si="9"/>
        <v>0.99163196650866825</v>
      </c>
    </row>
    <row r="69" spans="1:19" ht="30.75" thickBot="1">
      <c r="A69" s="169"/>
      <c r="B69" s="6" t="s">
        <v>9</v>
      </c>
      <c r="C69" s="43">
        <v>0</v>
      </c>
      <c r="D69" s="43">
        <v>0</v>
      </c>
      <c r="E69" s="43">
        <v>0</v>
      </c>
      <c r="F69" s="105">
        <v>0</v>
      </c>
      <c r="G69" s="43">
        <v>0</v>
      </c>
      <c r="H69" s="43">
        <v>0</v>
      </c>
      <c r="I69" s="43">
        <v>0</v>
      </c>
      <c r="J69" s="105">
        <v>0</v>
      </c>
      <c r="K69" s="77" t="s">
        <v>103</v>
      </c>
      <c r="L69" s="77" t="s">
        <v>103</v>
      </c>
      <c r="M69" s="77" t="s">
        <v>103</v>
      </c>
      <c r="N69" s="105">
        <v>0</v>
      </c>
      <c r="O69" s="105">
        <v>0</v>
      </c>
      <c r="P69" s="105">
        <v>0</v>
      </c>
      <c r="Q69" s="105">
        <v>0</v>
      </c>
      <c r="R69" s="105">
        <v>0</v>
      </c>
    </row>
    <row r="70" spans="1:19" ht="30.75" thickBot="1">
      <c r="A70" s="169"/>
      <c r="B70" s="6" t="s">
        <v>10</v>
      </c>
      <c r="C70" s="43">
        <v>0</v>
      </c>
      <c r="D70" s="43">
        <v>0</v>
      </c>
      <c r="E70" s="43">
        <v>0</v>
      </c>
      <c r="F70" s="105">
        <v>0</v>
      </c>
      <c r="G70" s="43">
        <v>0</v>
      </c>
      <c r="H70" s="43">
        <v>0</v>
      </c>
      <c r="I70" s="43">
        <v>0</v>
      </c>
      <c r="J70" s="105">
        <v>0</v>
      </c>
      <c r="K70" s="77" t="s">
        <v>103</v>
      </c>
      <c r="L70" s="77" t="s">
        <v>103</v>
      </c>
      <c r="M70" s="77" t="s">
        <v>103</v>
      </c>
      <c r="N70" s="105">
        <v>0</v>
      </c>
      <c r="O70" s="105">
        <v>0</v>
      </c>
      <c r="P70" s="105">
        <v>0</v>
      </c>
      <c r="Q70" s="105">
        <v>0</v>
      </c>
      <c r="R70" s="105">
        <v>0</v>
      </c>
    </row>
    <row r="71" spans="1:19" ht="15.75" thickBot="1">
      <c r="A71" s="189"/>
      <c r="B71" s="6" t="s">
        <v>11</v>
      </c>
      <c r="C71" s="43">
        <v>0</v>
      </c>
      <c r="D71" s="43">
        <v>0</v>
      </c>
      <c r="E71" s="43">
        <v>0</v>
      </c>
      <c r="F71" s="105">
        <v>0</v>
      </c>
      <c r="G71" s="43">
        <v>0</v>
      </c>
      <c r="H71" s="43">
        <v>0</v>
      </c>
      <c r="I71" s="43">
        <v>0</v>
      </c>
      <c r="J71" s="105">
        <v>0</v>
      </c>
      <c r="K71" s="77" t="s">
        <v>103</v>
      </c>
      <c r="L71" s="77" t="s">
        <v>103</v>
      </c>
      <c r="M71" s="77" t="s">
        <v>103</v>
      </c>
      <c r="N71" s="105">
        <v>0</v>
      </c>
      <c r="O71" s="105">
        <v>0</v>
      </c>
      <c r="P71" s="105">
        <v>0</v>
      </c>
      <c r="Q71" s="105">
        <v>0</v>
      </c>
      <c r="R71" s="105">
        <v>0</v>
      </c>
    </row>
    <row r="72" spans="1:19" ht="15.75" thickBot="1">
      <c r="A72" s="168" t="s">
        <v>62</v>
      </c>
      <c r="B72" s="59" t="s">
        <v>8</v>
      </c>
      <c r="C72" s="43">
        <v>0</v>
      </c>
      <c r="D72" s="43">
        <v>0</v>
      </c>
      <c r="E72" s="43">
        <v>0</v>
      </c>
      <c r="F72" s="105">
        <v>0</v>
      </c>
      <c r="G72" s="43">
        <v>0</v>
      </c>
      <c r="H72" s="43">
        <v>0</v>
      </c>
      <c r="I72" s="43">
        <v>0</v>
      </c>
      <c r="J72" s="105">
        <v>0</v>
      </c>
      <c r="K72" s="77" t="s">
        <v>103</v>
      </c>
      <c r="L72" s="77" t="s">
        <v>103</v>
      </c>
      <c r="M72" s="60">
        <v>0</v>
      </c>
      <c r="N72" s="105">
        <v>0</v>
      </c>
      <c r="O72" s="43">
        <f>O73+O75</f>
        <v>2104.21</v>
      </c>
      <c r="P72" s="43">
        <f t="shared" ref="P72:Q72" si="10">P73+P75</f>
        <v>2104.21</v>
      </c>
      <c r="Q72" s="43">
        <f t="shared" si="10"/>
        <v>2104.21</v>
      </c>
      <c r="R72" s="105">
        <f>Q72/O72</f>
        <v>1</v>
      </c>
    </row>
    <row r="73" spans="1:19" ht="45.75" thickBot="1">
      <c r="A73" s="169"/>
      <c r="B73" s="6" t="s">
        <v>21</v>
      </c>
      <c r="C73" s="43">
        <v>0</v>
      </c>
      <c r="D73" s="43">
        <v>0</v>
      </c>
      <c r="E73" s="43">
        <v>0</v>
      </c>
      <c r="F73" s="105">
        <v>0</v>
      </c>
      <c r="G73" s="43">
        <v>0</v>
      </c>
      <c r="H73" s="43">
        <v>0</v>
      </c>
      <c r="I73" s="43">
        <v>0</v>
      </c>
      <c r="J73" s="105">
        <v>0</v>
      </c>
      <c r="K73" s="77" t="s">
        <v>103</v>
      </c>
      <c r="L73" s="77" t="s">
        <v>103</v>
      </c>
      <c r="M73" s="60">
        <v>0</v>
      </c>
      <c r="N73" s="105">
        <v>0</v>
      </c>
      <c r="O73" s="43">
        <v>105.21</v>
      </c>
      <c r="P73" s="43">
        <v>105.21</v>
      </c>
      <c r="Q73" s="43">
        <v>105.21</v>
      </c>
      <c r="R73" s="105">
        <f t="shared" ref="R73:R75" si="11">Q73/O73</f>
        <v>1</v>
      </c>
    </row>
    <row r="74" spans="1:19" ht="30.75" thickBot="1">
      <c r="A74" s="169"/>
      <c r="B74" s="6" t="s">
        <v>9</v>
      </c>
      <c r="C74" s="43">
        <v>0</v>
      </c>
      <c r="D74" s="43">
        <v>0</v>
      </c>
      <c r="E74" s="43">
        <v>0</v>
      </c>
      <c r="F74" s="105">
        <v>0</v>
      </c>
      <c r="G74" s="43">
        <v>0</v>
      </c>
      <c r="H74" s="43">
        <v>0</v>
      </c>
      <c r="I74" s="43">
        <v>0</v>
      </c>
      <c r="J74" s="105">
        <v>0</v>
      </c>
      <c r="K74" s="77" t="s">
        <v>103</v>
      </c>
      <c r="L74" s="77" t="s">
        <v>103</v>
      </c>
      <c r="M74" s="60">
        <v>0</v>
      </c>
      <c r="N74" s="105">
        <v>0</v>
      </c>
      <c r="O74" s="43">
        <v>0</v>
      </c>
      <c r="P74" s="43">
        <v>0</v>
      </c>
      <c r="Q74" s="43">
        <v>0</v>
      </c>
      <c r="R74" s="105">
        <v>0</v>
      </c>
    </row>
    <row r="75" spans="1:19" ht="30.75" thickBot="1">
      <c r="A75" s="169"/>
      <c r="B75" s="6" t="s">
        <v>10</v>
      </c>
      <c r="C75" s="43">
        <v>0</v>
      </c>
      <c r="D75" s="43">
        <v>0</v>
      </c>
      <c r="E75" s="43">
        <v>0</v>
      </c>
      <c r="F75" s="105">
        <v>0</v>
      </c>
      <c r="G75" s="43">
        <v>0</v>
      </c>
      <c r="H75" s="43">
        <v>0</v>
      </c>
      <c r="I75" s="43">
        <v>0</v>
      </c>
      <c r="J75" s="105">
        <v>0</v>
      </c>
      <c r="K75" s="77" t="s">
        <v>103</v>
      </c>
      <c r="L75" s="77" t="s">
        <v>103</v>
      </c>
      <c r="M75" s="60">
        <v>0</v>
      </c>
      <c r="N75" s="105">
        <v>0</v>
      </c>
      <c r="O75" s="43">
        <v>1999</v>
      </c>
      <c r="P75" s="43">
        <v>1999</v>
      </c>
      <c r="Q75" s="43">
        <v>1999</v>
      </c>
      <c r="R75" s="105">
        <f t="shared" si="11"/>
        <v>1</v>
      </c>
    </row>
    <row r="76" spans="1:19" ht="15.75" thickBot="1">
      <c r="A76" s="170"/>
      <c r="B76" s="6" t="s">
        <v>11</v>
      </c>
      <c r="C76" s="43">
        <v>0</v>
      </c>
      <c r="D76" s="43">
        <v>0</v>
      </c>
      <c r="E76" s="43">
        <v>0</v>
      </c>
      <c r="F76" s="105">
        <v>0</v>
      </c>
      <c r="G76" s="43">
        <v>0</v>
      </c>
      <c r="H76" s="43">
        <v>0</v>
      </c>
      <c r="I76" s="43">
        <v>0</v>
      </c>
      <c r="J76" s="105">
        <v>0</v>
      </c>
      <c r="K76" s="77" t="s">
        <v>103</v>
      </c>
      <c r="L76" s="77" t="s">
        <v>103</v>
      </c>
      <c r="M76" s="60">
        <v>0</v>
      </c>
      <c r="N76" s="105">
        <v>0</v>
      </c>
      <c r="O76" s="43">
        <v>0</v>
      </c>
      <c r="P76" s="43">
        <v>0</v>
      </c>
      <c r="Q76" s="43">
        <v>0</v>
      </c>
      <c r="R76" s="105">
        <v>0</v>
      </c>
    </row>
    <row r="77" spans="1:19" ht="15.75" thickBot="1">
      <c r="A77" s="168" t="s">
        <v>12</v>
      </c>
      <c r="B77" s="59" t="s">
        <v>8</v>
      </c>
      <c r="C77" s="60">
        <f>C62+C56+C51+C46+C40+C34+C24+C14</f>
        <v>37219.78</v>
      </c>
      <c r="D77" s="60">
        <v>6171.14</v>
      </c>
      <c r="E77" s="60">
        <v>6171.14</v>
      </c>
      <c r="F77" s="116">
        <f>E77/C77</f>
        <v>0.16580269953234544</v>
      </c>
      <c r="G77" s="60">
        <f t="shared" ref="G77:I81" si="12">G62+G56+G51+G46+G40+G34+G29+G24+G19+G14+G67</f>
        <v>47414.100000000006</v>
      </c>
      <c r="H77" s="60">
        <f t="shared" si="12"/>
        <v>15490.33</v>
      </c>
      <c r="I77" s="60">
        <f t="shared" si="12"/>
        <v>15490.33</v>
      </c>
      <c r="J77" s="116">
        <f>I77/G77</f>
        <v>0.32670302715858779</v>
      </c>
      <c r="K77" s="60">
        <f t="shared" ref="K77:M81" si="13">K62+K56+K51+K46+K40+K34+K29+K24+K19+K14+K67</f>
        <v>47908.51</v>
      </c>
      <c r="L77" s="60">
        <f t="shared" si="13"/>
        <v>31933.800000000003</v>
      </c>
      <c r="M77" s="60">
        <f t="shared" si="13"/>
        <v>31933.800000000003</v>
      </c>
      <c r="N77" s="116">
        <f>M77/K77</f>
        <v>0.66655798729703764</v>
      </c>
      <c r="O77" s="103">
        <f>O14+O19+O24+O29+O34+O40+O46+O51+O56+O62+O67+O72</f>
        <v>47421.45</v>
      </c>
      <c r="P77" s="103">
        <f t="shared" ref="P77:Q77" si="14">P14+P19+P24+P29+P34+P40+P46+P51+P56+P62+P67+P72</f>
        <v>46966.469999999994</v>
      </c>
      <c r="Q77" s="103">
        <f t="shared" si="14"/>
        <v>46966.479999999996</v>
      </c>
      <c r="R77" s="116">
        <f t="shared" si="9"/>
        <v>0.99040581846400733</v>
      </c>
    </row>
    <row r="78" spans="1:19" ht="45.75" thickBot="1">
      <c r="A78" s="169"/>
      <c r="B78" s="6" t="s">
        <v>21</v>
      </c>
      <c r="C78" s="43">
        <f>C63+C57+C52+C47+C41+C35+C25+C15</f>
        <v>25641.780000000002</v>
      </c>
      <c r="D78" s="43">
        <f>D63+D15</f>
        <v>6171.1399999999994</v>
      </c>
      <c r="E78" s="43">
        <f>E63+E15</f>
        <v>6171.1399999999994</v>
      </c>
      <c r="F78" s="105">
        <v>0</v>
      </c>
      <c r="G78" s="43">
        <f t="shared" si="12"/>
        <v>44070.649000000005</v>
      </c>
      <c r="H78" s="43">
        <f t="shared" si="12"/>
        <v>15490.33</v>
      </c>
      <c r="I78" s="43">
        <f t="shared" si="12"/>
        <v>15490.33</v>
      </c>
      <c r="J78" s="105">
        <f t="shared" ref="J78" si="15">I78/G78</f>
        <v>0.3514885837056767</v>
      </c>
      <c r="K78" s="60">
        <f t="shared" si="13"/>
        <v>44565.059000000001</v>
      </c>
      <c r="L78" s="60">
        <f t="shared" si="13"/>
        <v>29959.940000000002</v>
      </c>
      <c r="M78" s="60">
        <f t="shared" si="13"/>
        <v>29959.940000000002</v>
      </c>
      <c r="N78" s="105">
        <f t="shared" ref="N78:N80" si="16">M78/K78</f>
        <v>0.67227421375118124</v>
      </c>
      <c r="O78" s="102">
        <f t="shared" ref="O78:Q81" si="17">O15+O20+O25+O30+O35+O41+O47+O52+O57+O63+O68+O73</f>
        <v>44078.008999999998</v>
      </c>
      <c r="P78" s="102">
        <f t="shared" si="17"/>
        <v>43624.078999999998</v>
      </c>
      <c r="Q78" s="102">
        <f t="shared" si="17"/>
        <v>43624.078999999998</v>
      </c>
      <c r="R78" s="105">
        <f t="shared" si="9"/>
        <v>0.98970166733256937</v>
      </c>
    </row>
    <row r="79" spans="1:19" ht="30.75" thickBot="1">
      <c r="A79" s="169"/>
      <c r="B79" s="6" t="s">
        <v>9</v>
      </c>
      <c r="C79" s="43">
        <v>0</v>
      </c>
      <c r="D79" s="43">
        <v>0</v>
      </c>
      <c r="E79" s="43">
        <v>0</v>
      </c>
      <c r="F79" s="105">
        <v>0</v>
      </c>
      <c r="G79" s="43">
        <f t="shared" si="12"/>
        <v>0</v>
      </c>
      <c r="H79" s="43">
        <f t="shared" si="12"/>
        <v>0</v>
      </c>
      <c r="I79" s="43">
        <f t="shared" si="12"/>
        <v>0</v>
      </c>
      <c r="J79" s="105">
        <v>0</v>
      </c>
      <c r="K79" s="60">
        <f t="shared" si="13"/>
        <v>0</v>
      </c>
      <c r="L79" s="60">
        <f t="shared" si="13"/>
        <v>0</v>
      </c>
      <c r="M79" s="60">
        <f t="shared" si="13"/>
        <v>0</v>
      </c>
      <c r="N79" s="105">
        <v>0</v>
      </c>
      <c r="O79" s="102">
        <f t="shared" si="17"/>
        <v>0</v>
      </c>
      <c r="P79" s="102">
        <f t="shared" si="17"/>
        <v>0</v>
      </c>
      <c r="Q79" s="102">
        <f t="shared" si="17"/>
        <v>0</v>
      </c>
      <c r="R79" s="105">
        <v>0</v>
      </c>
    </row>
    <row r="80" spans="1:19" ht="30.75" thickBot="1">
      <c r="A80" s="169"/>
      <c r="B80" s="6" t="s">
        <v>10</v>
      </c>
      <c r="C80" s="43">
        <f>C54+C37</f>
        <v>11578</v>
      </c>
      <c r="D80" s="43">
        <f>D54+D37</f>
        <v>0</v>
      </c>
      <c r="E80" s="43"/>
      <c r="F80" s="105">
        <v>0</v>
      </c>
      <c r="G80" s="43">
        <f t="shared" si="12"/>
        <v>3343.45</v>
      </c>
      <c r="H80" s="43">
        <f t="shared" si="12"/>
        <v>0</v>
      </c>
      <c r="I80" s="43">
        <f t="shared" si="12"/>
        <v>0</v>
      </c>
      <c r="J80" s="105">
        <v>0</v>
      </c>
      <c r="K80" s="60">
        <f t="shared" si="13"/>
        <v>3343.45</v>
      </c>
      <c r="L80" s="60">
        <f t="shared" si="13"/>
        <v>1973.86</v>
      </c>
      <c r="M80" s="60">
        <f t="shared" si="13"/>
        <v>1973.86</v>
      </c>
      <c r="N80" s="105">
        <f t="shared" si="16"/>
        <v>0.59036623846625491</v>
      </c>
      <c r="O80" s="102">
        <f t="shared" si="17"/>
        <v>3343.44</v>
      </c>
      <c r="P80" s="102">
        <f t="shared" si="17"/>
        <v>3342.45</v>
      </c>
      <c r="Q80" s="102">
        <f t="shared" si="17"/>
        <v>3342.45</v>
      </c>
      <c r="R80" s="105">
        <f t="shared" si="9"/>
        <v>0.99970389778192514</v>
      </c>
    </row>
    <row r="81" spans="1:18" ht="15.75" thickBot="1">
      <c r="A81" s="170"/>
      <c r="B81" s="6" t="s">
        <v>11</v>
      </c>
      <c r="C81" s="43">
        <v>0</v>
      </c>
      <c r="D81" s="43">
        <v>0</v>
      </c>
      <c r="E81" s="43">
        <v>0</v>
      </c>
      <c r="F81" s="105">
        <v>0</v>
      </c>
      <c r="G81" s="43">
        <f t="shared" si="12"/>
        <v>0</v>
      </c>
      <c r="H81" s="43">
        <f t="shared" si="12"/>
        <v>0</v>
      </c>
      <c r="I81" s="43">
        <f t="shared" si="12"/>
        <v>0</v>
      </c>
      <c r="J81" s="105">
        <v>0</v>
      </c>
      <c r="K81" s="60">
        <f t="shared" si="13"/>
        <v>0</v>
      </c>
      <c r="L81" s="60">
        <f t="shared" si="13"/>
        <v>0</v>
      </c>
      <c r="M81" s="60">
        <f t="shared" si="13"/>
        <v>0</v>
      </c>
      <c r="N81" s="105">
        <v>0</v>
      </c>
      <c r="O81" s="102">
        <f t="shared" si="17"/>
        <v>0</v>
      </c>
      <c r="P81" s="102">
        <f t="shared" si="17"/>
        <v>0</v>
      </c>
      <c r="Q81" s="102">
        <f t="shared" si="17"/>
        <v>0</v>
      </c>
      <c r="R81" s="105">
        <v>0</v>
      </c>
    </row>
    <row r="82" spans="1:18">
      <c r="O82" s="113"/>
      <c r="P82" s="113"/>
      <c r="Q82" s="113"/>
      <c r="R82" s="113"/>
    </row>
    <row r="83" spans="1:18">
      <c r="A83" s="18" t="s">
        <v>90</v>
      </c>
      <c r="B83" s="19" t="s">
        <v>118</v>
      </c>
    </row>
  </sheetData>
  <mergeCells count="36">
    <mergeCell ref="P9:P10"/>
    <mergeCell ref="A56:A60"/>
    <mergeCell ref="A62:A66"/>
    <mergeCell ref="A45:R45"/>
    <mergeCell ref="B8:B10"/>
    <mergeCell ref="C8:F8"/>
    <mergeCell ref="G8:J8"/>
    <mergeCell ref="O8:R8"/>
    <mergeCell ref="A13:R13"/>
    <mergeCell ref="A19:A23"/>
    <mergeCell ref="A29:A33"/>
    <mergeCell ref="K8:N8"/>
    <mergeCell ref="A77:A81"/>
    <mergeCell ref="A61:R61"/>
    <mergeCell ref="A39:R39"/>
    <mergeCell ref="A67:A71"/>
    <mergeCell ref="A40:A44"/>
    <mergeCell ref="A46:A50"/>
    <mergeCell ref="A51:A55"/>
    <mergeCell ref="A72:A76"/>
    <mergeCell ref="A5:R5"/>
    <mergeCell ref="R9:R10"/>
    <mergeCell ref="A14:A18"/>
    <mergeCell ref="A24:A28"/>
    <mergeCell ref="A34:A38"/>
    <mergeCell ref="D9:D10"/>
    <mergeCell ref="E9:E10"/>
    <mergeCell ref="F9:F10"/>
    <mergeCell ref="H9:H10"/>
    <mergeCell ref="I9:I10"/>
    <mergeCell ref="J9:J10"/>
    <mergeCell ref="A8:A10"/>
    <mergeCell ref="Q9:Q10"/>
    <mergeCell ref="L9:L10"/>
    <mergeCell ref="M9:M10"/>
    <mergeCell ref="N9:N10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3:S71"/>
  <sheetViews>
    <sheetView topLeftCell="A61" workbookViewId="0">
      <selection activeCell="S56" sqref="S56:U56"/>
    </sheetView>
  </sheetViews>
  <sheetFormatPr defaultRowHeight="15"/>
  <cols>
    <col min="1" max="1" width="16.28515625" customWidth="1"/>
    <col min="2" max="2" width="26.28515625" customWidth="1"/>
    <col min="10" max="10" width="13.140625" bestFit="1" customWidth="1"/>
    <col min="11" max="14" width="13.140625" customWidth="1"/>
    <col min="18" max="18" width="13.140625" bestFit="1" customWidth="1"/>
  </cols>
  <sheetData>
    <row r="3" spans="1:18">
      <c r="R3" s="1" t="s">
        <v>282</v>
      </c>
    </row>
    <row r="5" spans="1:18" ht="33" customHeight="1">
      <c r="A5" s="174" t="s">
        <v>77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</row>
    <row r="7" spans="1:18" ht="15.75" thickBot="1"/>
    <row r="8" spans="1:18" ht="16.5" thickBot="1">
      <c r="A8" s="171" t="s">
        <v>0</v>
      </c>
      <c r="B8" s="171" t="s">
        <v>1</v>
      </c>
      <c r="C8" s="179" t="s">
        <v>22</v>
      </c>
      <c r="D8" s="180"/>
      <c r="E8" s="180"/>
      <c r="F8" s="181"/>
      <c r="G8" s="179" t="s">
        <v>94</v>
      </c>
      <c r="H8" s="180"/>
      <c r="I8" s="180"/>
      <c r="J8" s="181"/>
      <c r="K8" s="151" t="s">
        <v>119</v>
      </c>
      <c r="L8" s="152"/>
      <c r="M8" s="152"/>
      <c r="N8" s="153"/>
      <c r="O8" s="179" t="s">
        <v>281</v>
      </c>
      <c r="P8" s="180"/>
      <c r="Q8" s="180"/>
      <c r="R8" s="181"/>
    </row>
    <row r="9" spans="1:18" ht="71.25" customHeight="1">
      <c r="A9" s="178"/>
      <c r="B9" s="178"/>
      <c r="C9" s="2" t="s">
        <v>2</v>
      </c>
      <c r="D9" s="171" t="s">
        <v>3</v>
      </c>
      <c r="E9" s="171" t="s">
        <v>4</v>
      </c>
      <c r="F9" s="171" t="s">
        <v>5</v>
      </c>
      <c r="G9" s="2" t="s">
        <v>2</v>
      </c>
      <c r="H9" s="171" t="s">
        <v>3</v>
      </c>
      <c r="I9" s="171" t="s">
        <v>4</v>
      </c>
      <c r="J9" s="171" t="s">
        <v>5</v>
      </c>
      <c r="K9" s="2" t="s">
        <v>2</v>
      </c>
      <c r="L9" s="171" t="s">
        <v>3</v>
      </c>
      <c r="M9" s="171" t="s">
        <v>4</v>
      </c>
      <c r="N9" s="171" t="s">
        <v>5</v>
      </c>
      <c r="O9" s="2" t="s">
        <v>2</v>
      </c>
      <c r="P9" s="171" t="s">
        <v>3</v>
      </c>
      <c r="Q9" s="171" t="s">
        <v>4</v>
      </c>
      <c r="R9" s="171" t="s">
        <v>6</v>
      </c>
    </row>
    <row r="10" spans="1:18" ht="64.5" thickBot="1">
      <c r="A10" s="172"/>
      <c r="B10" s="172"/>
      <c r="C10" s="3" t="s">
        <v>25</v>
      </c>
      <c r="D10" s="172"/>
      <c r="E10" s="172"/>
      <c r="F10" s="172"/>
      <c r="G10" s="3" t="s">
        <v>25</v>
      </c>
      <c r="H10" s="172"/>
      <c r="I10" s="172"/>
      <c r="J10" s="172"/>
      <c r="K10" s="3" t="s">
        <v>26</v>
      </c>
      <c r="L10" s="172"/>
      <c r="M10" s="172"/>
      <c r="N10" s="172"/>
      <c r="O10" s="3" t="s">
        <v>7</v>
      </c>
      <c r="P10" s="172"/>
      <c r="Q10" s="172"/>
      <c r="R10" s="172"/>
    </row>
    <row r="11" spans="1:18" ht="15.75" thickBot="1">
      <c r="A11" s="4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  <c r="M11" s="3">
        <v>13</v>
      </c>
      <c r="N11" s="3">
        <v>14</v>
      </c>
      <c r="O11" s="3">
        <v>15</v>
      </c>
      <c r="P11" s="3">
        <v>16</v>
      </c>
      <c r="Q11" s="3">
        <v>17</v>
      </c>
      <c r="R11" s="3">
        <v>18</v>
      </c>
    </row>
    <row r="12" spans="1:18" ht="16.5" thickBot="1">
      <c r="A12" s="173" t="s">
        <v>45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7"/>
    </row>
    <row r="13" spans="1:18" ht="15.75" thickBot="1">
      <c r="A13" s="168" t="s">
        <v>31</v>
      </c>
      <c r="B13" s="5" t="s">
        <v>8</v>
      </c>
      <c r="C13" s="43">
        <v>4207.9799999999996</v>
      </c>
      <c r="D13" s="43">
        <v>944.91</v>
      </c>
      <c r="E13" s="43">
        <v>944.51</v>
      </c>
      <c r="F13" s="105">
        <f>E13/C13</f>
        <v>0.22445686528928371</v>
      </c>
      <c r="G13" s="43">
        <v>4145.78</v>
      </c>
      <c r="H13" s="43">
        <v>1891.86</v>
      </c>
      <c r="I13" s="43">
        <v>1891.86</v>
      </c>
      <c r="J13" s="105">
        <f>I13/G13</f>
        <v>0.45633391062719197</v>
      </c>
      <c r="K13" s="77" t="s">
        <v>163</v>
      </c>
      <c r="L13" s="77" t="s">
        <v>164</v>
      </c>
      <c r="M13" s="77" t="s">
        <v>164</v>
      </c>
      <c r="N13" s="105">
        <f>M13/K13</f>
        <v>0.62505969926045291</v>
      </c>
      <c r="O13" s="43">
        <v>2370.58</v>
      </c>
      <c r="P13" s="43">
        <v>2197.5300000000002</v>
      </c>
      <c r="Q13" s="43">
        <v>2197.5300000000002</v>
      </c>
      <c r="R13" s="105">
        <f>Q13/O13</f>
        <v>0.9270009871002034</v>
      </c>
    </row>
    <row r="14" spans="1:18" ht="45.75" thickBot="1">
      <c r="A14" s="205"/>
      <c r="B14" s="6" t="s">
        <v>21</v>
      </c>
      <c r="C14" s="43">
        <v>4207.9799999999996</v>
      </c>
      <c r="D14" s="43">
        <v>944.91</v>
      </c>
      <c r="E14" s="43">
        <v>944.51</v>
      </c>
      <c r="F14" s="105">
        <f>E14/C14</f>
        <v>0.22445686528928371</v>
      </c>
      <c r="G14" s="43">
        <v>4145.78</v>
      </c>
      <c r="H14" s="43">
        <v>1891.86</v>
      </c>
      <c r="I14" s="43">
        <v>1891.86</v>
      </c>
      <c r="J14" s="105">
        <f>I14/G14</f>
        <v>0.45633391062719197</v>
      </c>
      <c r="K14" s="77" t="s">
        <v>163</v>
      </c>
      <c r="L14" s="77" t="s">
        <v>164</v>
      </c>
      <c r="M14" s="77" t="s">
        <v>164</v>
      </c>
      <c r="N14" s="105">
        <f>M14/K14</f>
        <v>0.62505969926045291</v>
      </c>
      <c r="O14" s="43">
        <v>2370.58</v>
      </c>
      <c r="P14" s="43">
        <v>2197.5300000000002</v>
      </c>
      <c r="Q14" s="43">
        <v>2197.5300000000002</v>
      </c>
      <c r="R14" s="105">
        <f t="shared" ref="R14" si="0">Q14/O14</f>
        <v>0.9270009871002034</v>
      </c>
    </row>
    <row r="15" spans="1:18" ht="33.75" customHeight="1" thickBot="1">
      <c r="A15" s="205"/>
      <c r="B15" s="6" t="s">
        <v>9</v>
      </c>
      <c r="C15" s="43">
        <v>0</v>
      </c>
      <c r="D15" s="43">
        <v>0</v>
      </c>
      <c r="E15" s="43">
        <v>0</v>
      </c>
      <c r="F15" s="105">
        <v>0</v>
      </c>
      <c r="G15" s="43">
        <v>0</v>
      </c>
      <c r="H15" s="43">
        <v>0</v>
      </c>
      <c r="I15" s="43">
        <v>0</v>
      </c>
      <c r="J15" s="105">
        <v>0</v>
      </c>
      <c r="K15" s="77">
        <v>0</v>
      </c>
      <c r="L15" s="77">
        <v>0</v>
      </c>
      <c r="M15" s="77" t="s">
        <v>103</v>
      </c>
      <c r="N15" s="105">
        <v>0</v>
      </c>
      <c r="O15" s="43">
        <v>0</v>
      </c>
      <c r="P15" s="43">
        <v>0</v>
      </c>
      <c r="Q15" s="43">
        <v>0</v>
      </c>
      <c r="R15" s="105">
        <v>0</v>
      </c>
    </row>
    <row r="16" spans="1:18" ht="32.25" customHeight="1" thickBot="1">
      <c r="A16" s="205"/>
      <c r="B16" s="6" t="s">
        <v>10</v>
      </c>
      <c r="C16" s="43">
        <v>0</v>
      </c>
      <c r="D16" s="43">
        <v>0</v>
      </c>
      <c r="E16" s="43">
        <v>0</v>
      </c>
      <c r="F16" s="105">
        <v>0</v>
      </c>
      <c r="G16" s="43">
        <v>0</v>
      </c>
      <c r="H16" s="43">
        <v>0</v>
      </c>
      <c r="I16" s="43">
        <v>0</v>
      </c>
      <c r="J16" s="105">
        <v>0</v>
      </c>
      <c r="K16" s="77">
        <v>0</v>
      </c>
      <c r="L16" s="77">
        <v>0</v>
      </c>
      <c r="M16" s="77" t="s">
        <v>103</v>
      </c>
      <c r="N16" s="105">
        <v>0</v>
      </c>
      <c r="O16" s="43">
        <v>0</v>
      </c>
      <c r="P16" s="43">
        <v>0</v>
      </c>
      <c r="Q16" s="43">
        <v>0</v>
      </c>
      <c r="R16" s="105">
        <v>0</v>
      </c>
    </row>
    <row r="17" spans="1:19" ht="15.75" thickBot="1">
      <c r="A17" s="206"/>
      <c r="B17" s="6" t="s">
        <v>11</v>
      </c>
      <c r="C17" s="43">
        <v>0</v>
      </c>
      <c r="D17" s="43">
        <v>0</v>
      </c>
      <c r="E17" s="43">
        <v>0</v>
      </c>
      <c r="F17" s="105">
        <v>0</v>
      </c>
      <c r="G17" s="43">
        <v>0</v>
      </c>
      <c r="H17" s="43">
        <v>0</v>
      </c>
      <c r="I17" s="43">
        <v>0</v>
      </c>
      <c r="J17" s="105">
        <v>0</v>
      </c>
      <c r="K17" s="77">
        <v>0</v>
      </c>
      <c r="L17" s="77">
        <v>0</v>
      </c>
      <c r="M17" s="77" t="s">
        <v>103</v>
      </c>
      <c r="N17" s="105">
        <v>0</v>
      </c>
      <c r="O17" s="43">
        <v>0</v>
      </c>
      <c r="P17" s="43">
        <v>0</v>
      </c>
      <c r="Q17" s="43">
        <v>0</v>
      </c>
      <c r="R17" s="105">
        <v>0</v>
      </c>
    </row>
    <row r="18" spans="1:19" ht="15.75" thickBot="1">
      <c r="A18" s="168" t="s">
        <v>112</v>
      </c>
      <c r="B18" s="5" t="s">
        <v>8</v>
      </c>
      <c r="C18" s="43">
        <v>0</v>
      </c>
      <c r="D18" s="43">
        <v>0</v>
      </c>
      <c r="E18" s="43">
        <v>0</v>
      </c>
      <c r="F18" s="105">
        <v>0</v>
      </c>
      <c r="G18" s="43">
        <v>4515.51</v>
      </c>
      <c r="H18" s="43">
        <v>298.83999999999997</v>
      </c>
      <c r="I18" s="43">
        <v>298.83999999999997</v>
      </c>
      <c r="J18" s="105">
        <f>I18/G18</f>
        <v>6.6180785780565202E-2</v>
      </c>
      <c r="K18" s="77" t="s">
        <v>165</v>
      </c>
      <c r="L18" s="77" t="s">
        <v>166</v>
      </c>
      <c r="M18" s="77" t="s">
        <v>166</v>
      </c>
      <c r="N18" s="105">
        <f>M18/K18</f>
        <v>0.53272830754444123</v>
      </c>
      <c r="O18" s="43">
        <v>6585.04</v>
      </c>
      <c r="P18" s="43">
        <v>6522.72</v>
      </c>
      <c r="Q18" s="43">
        <v>6522.72</v>
      </c>
      <c r="R18" s="105">
        <f>Q18/O18</f>
        <v>0.9905361243060028</v>
      </c>
    </row>
    <row r="19" spans="1:19" ht="45.75" thickBot="1">
      <c r="A19" s="169"/>
      <c r="B19" s="6" t="s">
        <v>21</v>
      </c>
      <c r="C19" s="43">
        <v>0</v>
      </c>
      <c r="D19" s="43">
        <v>0</v>
      </c>
      <c r="E19" s="43">
        <v>0</v>
      </c>
      <c r="F19" s="105">
        <v>0</v>
      </c>
      <c r="G19" s="43">
        <v>4515.51</v>
      </c>
      <c r="H19" s="43">
        <v>298.83999999999997</v>
      </c>
      <c r="I19" s="43">
        <v>298.83999999999997</v>
      </c>
      <c r="J19" s="105">
        <f t="shared" ref="J19" si="1">I19/G19</f>
        <v>6.6180785780565202E-2</v>
      </c>
      <c r="K19" s="77" t="s">
        <v>165</v>
      </c>
      <c r="L19" s="77" t="s">
        <v>166</v>
      </c>
      <c r="M19" s="77" t="s">
        <v>166</v>
      </c>
      <c r="N19" s="105">
        <f>M19/K19</f>
        <v>0.53272830754444123</v>
      </c>
      <c r="O19" s="43">
        <v>6585.04</v>
      </c>
      <c r="P19" s="43">
        <v>6522.72</v>
      </c>
      <c r="Q19" s="43">
        <v>6522.72</v>
      </c>
      <c r="R19" s="105">
        <f>Q19/O19</f>
        <v>0.9905361243060028</v>
      </c>
      <c r="S19" s="132">
        <f>O19+O35+O40+O45+O51</f>
        <v>10717.439999999999</v>
      </c>
    </row>
    <row r="20" spans="1:19" ht="30.75" thickBot="1">
      <c r="A20" s="169"/>
      <c r="B20" s="6" t="s">
        <v>9</v>
      </c>
      <c r="C20" s="43">
        <v>0</v>
      </c>
      <c r="D20" s="43">
        <v>0</v>
      </c>
      <c r="E20" s="43">
        <v>0</v>
      </c>
      <c r="F20" s="105">
        <v>0</v>
      </c>
      <c r="G20" s="43">
        <v>0</v>
      </c>
      <c r="H20" s="43">
        <v>0</v>
      </c>
      <c r="I20" s="43">
        <v>0</v>
      </c>
      <c r="J20" s="105">
        <v>0</v>
      </c>
      <c r="K20" s="77" t="s">
        <v>103</v>
      </c>
      <c r="L20" s="77" t="s">
        <v>103</v>
      </c>
      <c r="M20" s="77" t="s">
        <v>103</v>
      </c>
      <c r="N20" s="105">
        <v>0</v>
      </c>
      <c r="O20" s="43">
        <v>0</v>
      </c>
      <c r="P20" s="43">
        <v>0</v>
      </c>
      <c r="Q20" s="43">
        <v>0</v>
      </c>
      <c r="R20" s="105">
        <v>0</v>
      </c>
    </row>
    <row r="21" spans="1:19" ht="30.75" thickBot="1">
      <c r="A21" s="169"/>
      <c r="B21" s="6" t="s">
        <v>10</v>
      </c>
      <c r="C21" s="43">
        <v>0</v>
      </c>
      <c r="D21" s="43">
        <v>0</v>
      </c>
      <c r="E21" s="43">
        <v>0</v>
      </c>
      <c r="F21" s="105">
        <v>0</v>
      </c>
      <c r="G21" s="43">
        <v>0</v>
      </c>
      <c r="H21" s="43">
        <v>0</v>
      </c>
      <c r="I21" s="43">
        <v>0</v>
      </c>
      <c r="J21" s="105">
        <v>0</v>
      </c>
      <c r="K21" s="77" t="s">
        <v>103</v>
      </c>
      <c r="L21" s="77" t="s">
        <v>103</v>
      </c>
      <c r="M21" s="77" t="s">
        <v>103</v>
      </c>
      <c r="N21" s="105">
        <v>0</v>
      </c>
      <c r="O21" s="43">
        <v>0</v>
      </c>
      <c r="P21" s="43">
        <v>0</v>
      </c>
      <c r="Q21" s="43">
        <v>0</v>
      </c>
      <c r="R21" s="105">
        <v>0</v>
      </c>
    </row>
    <row r="22" spans="1:19" ht="15.75" thickBot="1">
      <c r="A22" s="197"/>
      <c r="B22" s="6" t="s">
        <v>11</v>
      </c>
      <c r="C22" s="43">
        <v>0</v>
      </c>
      <c r="D22" s="43">
        <v>0</v>
      </c>
      <c r="E22" s="43">
        <v>0</v>
      </c>
      <c r="F22" s="105">
        <v>0</v>
      </c>
      <c r="G22" s="43">
        <v>0</v>
      </c>
      <c r="H22" s="43">
        <v>0</v>
      </c>
      <c r="I22" s="43">
        <v>0</v>
      </c>
      <c r="J22" s="105">
        <v>0</v>
      </c>
      <c r="K22" s="77" t="s">
        <v>103</v>
      </c>
      <c r="L22" s="77" t="s">
        <v>103</v>
      </c>
      <c r="M22" s="77" t="s">
        <v>103</v>
      </c>
      <c r="N22" s="105">
        <v>0</v>
      </c>
      <c r="O22" s="43">
        <v>0</v>
      </c>
      <c r="P22" s="43">
        <v>0</v>
      </c>
      <c r="Q22" s="43">
        <v>0</v>
      </c>
      <c r="R22" s="105">
        <v>0</v>
      </c>
    </row>
    <row r="23" spans="1:19" ht="15.75" thickBot="1">
      <c r="A23" s="207" t="s">
        <v>46</v>
      </c>
      <c r="B23" s="5" t="s">
        <v>8</v>
      </c>
      <c r="C23" s="43">
        <v>657.5</v>
      </c>
      <c r="D23" s="43">
        <v>0</v>
      </c>
      <c r="E23" s="43">
        <v>0</v>
      </c>
      <c r="F23" s="105">
        <v>0</v>
      </c>
      <c r="G23" s="29">
        <v>1221.0999999999999</v>
      </c>
      <c r="H23" s="29">
        <v>0</v>
      </c>
      <c r="I23" s="29">
        <v>0</v>
      </c>
      <c r="J23" s="68">
        <v>0</v>
      </c>
      <c r="K23" s="76" t="s">
        <v>167</v>
      </c>
      <c r="L23" s="76" t="s">
        <v>168</v>
      </c>
      <c r="M23" s="76" t="s">
        <v>168</v>
      </c>
      <c r="N23" s="68">
        <f>M23/K23</f>
        <v>0.10135559619707102</v>
      </c>
      <c r="O23" s="29">
        <v>408.84</v>
      </c>
      <c r="P23" s="43">
        <v>352.84</v>
      </c>
      <c r="Q23" s="43">
        <v>352.84</v>
      </c>
      <c r="R23" s="105">
        <f>Q23/O23</f>
        <v>0.86302710106643188</v>
      </c>
    </row>
    <row r="24" spans="1:19" ht="45.75" thickBot="1">
      <c r="A24" s="169"/>
      <c r="B24" s="6" t="s">
        <v>21</v>
      </c>
      <c r="C24" s="43">
        <v>657.5</v>
      </c>
      <c r="D24" s="43">
        <v>0</v>
      </c>
      <c r="E24" s="43">
        <v>0</v>
      </c>
      <c r="F24" s="105">
        <v>0</v>
      </c>
      <c r="G24" s="29">
        <v>1221.0999999999999</v>
      </c>
      <c r="H24" s="29">
        <v>0</v>
      </c>
      <c r="I24" s="29">
        <v>0</v>
      </c>
      <c r="J24" s="68">
        <v>0</v>
      </c>
      <c r="K24" s="76" t="s">
        <v>167</v>
      </c>
      <c r="L24" s="76" t="s">
        <v>168</v>
      </c>
      <c r="M24" s="76" t="s">
        <v>168</v>
      </c>
      <c r="N24" s="68">
        <f>M24/K24</f>
        <v>0.10135559619707102</v>
      </c>
      <c r="O24" s="43">
        <v>408.84</v>
      </c>
      <c r="P24" s="43">
        <v>352.84</v>
      </c>
      <c r="Q24" s="43">
        <v>352.84</v>
      </c>
      <c r="R24" s="105">
        <f>Q24/O24</f>
        <v>0.86302710106643188</v>
      </c>
    </row>
    <row r="25" spans="1:19" ht="30.75" customHeight="1" thickBot="1">
      <c r="A25" s="169"/>
      <c r="B25" s="6" t="s">
        <v>9</v>
      </c>
      <c r="C25" s="43">
        <v>0</v>
      </c>
      <c r="D25" s="43">
        <v>0</v>
      </c>
      <c r="E25" s="43">
        <v>0</v>
      </c>
      <c r="F25" s="105">
        <v>0</v>
      </c>
      <c r="G25" s="29">
        <v>0</v>
      </c>
      <c r="H25" s="29">
        <v>0</v>
      </c>
      <c r="I25" s="29">
        <v>0</v>
      </c>
      <c r="J25" s="68">
        <v>0</v>
      </c>
      <c r="K25" s="76" t="s">
        <v>103</v>
      </c>
      <c r="L25" s="76" t="s">
        <v>103</v>
      </c>
      <c r="M25" s="76" t="s">
        <v>103</v>
      </c>
      <c r="N25" s="68">
        <v>0</v>
      </c>
      <c r="O25" s="43">
        <v>0</v>
      </c>
      <c r="P25" s="43">
        <v>0</v>
      </c>
      <c r="Q25" s="43">
        <v>0</v>
      </c>
      <c r="R25" s="105">
        <v>0</v>
      </c>
    </row>
    <row r="26" spans="1:19" ht="33" customHeight="1" thickBot="1">
      <c r="A26" s="169"/>
      <c r="B26" s="6" t="s">
        <v>10</v>
      </c>
      <c r="C26" s="43">
        <v>0</v>
      </c>
      <c r="D26" s="43">
        <v>0</v>
      </c>
      <c r="E26" s="43">
        <v>0</v>
      </c>
      <c r="F26" s="105">
        <v>0</v>
      </c>
      <c r="G26" s="29">
        <v>0</v>
      </c>
      <c r="H26" s="29">
        <v>0</v>
      </c>
      <c r="I26" s="29">
        <v>0</v>
      </c>
      <c r="J26" s="68">
        <v>0</v>
      </c>
      <c r="K26" s="76" t="s">
        <v>103</v>
      </c>
      <c r="L26" s="76" t="s">
        <v>103</v>
      </c>
      <c r="M26" s="76" t="s">
        <v>103</v>
      </c>
      <c r="N26" s="68">
        <v>0</v>
      </c>
      <c r="O26" s="43">
        <v>0</v>
      </c>
      <c r="P26" s="43">
        <v>0</v>
      </c>
      <c r="Q26" s="43">
        <v>0</v>
      </c>
      <c r="R26" s="105">
        <v>0</v>
      </c>
    </row>
    <row r="27" spans="1:19" ht="21.75" customHeight="1" thickBot="1">
      <c r="A27" s="189"/>
      <c r="B27" s="6" t="s">
        <v>11</v>
      </c>
      <c r="C27" s="43">
        <v>0</v>
      </c>
      <c r="D27" s="43">
        <v>0</v>
      </c>
      <c r="E27" s="43">
        <v>0</v>
      </c>
      <c r="F27" s="105">
        <v>0</v>
      </c>
      <c r="G27" s="29">
        <v>0</v>
      </c>
      <c r="H27" s="29">
        <v>0</v>
      </c>
      <c r="I27" s="29">
        <v>0</v>
      </c>
      <c r="J27" s="68">
        <v>0</v>
      </c>
      <c r="K27" s="76" t="s">
        <v>103</v>
      </c>
      <c r="L27" s="76" t="s">
        <v>103</v>
      </c>
      <c r="M27" s="76" t="s">
        <v>103</v>
      </c>
      <c r="N27" s="68">
        <v>0</v>
      </c>
      <c r="O27" s="43">
        <v>0</v>
      </c>
      <c r="P27" s="43">
        <v>0</v>
      </c>
      <c r="Q27" s="43">
        <v>0</v>
      </c>
      <c r="R27" s="105">
        <v>0</v>
      </c>
    </row>
    <row r="28" spans="1:19" ht="15.75" thickBot="1">
      <c r="A28" s="176" t="s">
        <v>47</v>
      </c>
      <c r="B28" s="23" t="s">
        <v>8</v>
      </c>
      <c r="C28" s="29">
        <v>1010.33</v>
      </c>
      <c r="D28" s="29">
        <v>0</v>
      </c>
      <c r="E28" s="29">
        <v>0</v>
      </c>
      <c r="F28" s="68">
        <v>0</v>
      </c>
      <c r="G28" s="29">
        <v>1010.33</v>
      </c>
      <c r="H28" s="29">
        <v>0</v>
      </c>
      <c r="I28" s="29">
        <v>0</v>
      </c>
      <c r="J28" s="68">
        <v>0</v>
      </c>
      <c r="K28" s="76" t="s">
        <v>169</v>
      </c>
      <c r="L28" s="76" t="s">
        <v>170</v>
      </c>
      <c r="M28" s="76" t="s">
        <v>170</v>
      </c>
      <c r="N28" s="68">
        <f>M28/K28</f>
        <v>0.21876020706105925</v>
      </c>
      <c r="O28" s="29">
        <v>678.46</v>
      </c>
      <c r="P28" s="29">
        <v>622.62</v>
      </c>
      <c r="Q28" s="29">
        <v>622.62</v>
      </c>
      <c r="R28" s="68">
        <f>Q28/O28</f>
        <v>0.91769595849423691</v>
      </c>
    </row>
    <row r="29" spans="1:19" ht="45.75" thickBot="1">
      <c r="A29" s="176"/>
      <c r="B29" s="24" t="s">
        <v>21</v>
      </c>
      <c r="C29" s="29">
        <v>1010.33</v>
      </c>
      <c r="D29" s="29">
        <v>0</v>
      </c>
      <c r="E29" s="29">
        <v>0</v>
      </c>
      <c r="F29" s="68">
        <v>0</v>
      </c>
      <c r="G29" s="29">
        <v>1010.33</v>
      </c>
      <c r="H29" s="29">
        <v>0</v>
      </c>
      <c r="I29" s="29">
        <v>0</v>
      </c>
      <c r="J29" s="68">
        <v>0</v>
      </c>
      <c r="K29" s="76" t="s">
        <v>169</v>
      </c>
      <c r="L29" s="76" t="s">
        <v>170</v>
      </c>
      <c r="M29" s="76" t="s">
        <v>170</v>
      </c>
      <c r="N29" s="68">
        <f>M29/K29</f>
        <v>0.21876020706105925</v>
      </c>
      <c r="O29" s="29">
        <v>678.46</v>
      </c>
      <c r="P29" s="29">
        <v>622.62</v>
      </c>
      <c r="Q29" s="29">
        <v>622.62</v>
      </c>
      <c r="R29" s="68">
        <f t="shared" ref="R29" si="2">Q29/O29</f>
        <v>0.91769595849423691</v>
      </c>
    </row>
    <row r="30" spans="1:19" ht="45" customHeight="1" thickBot="1">
      <c r="A30" s="176"/>
      <c r="B30" s="24" t="s">
        <v>9</v>
      </c>
      <c r="C30" s="29">
        <v>0</v>
      </c>
      <c r="D30" s="29">
        <v>0</v>
      </c>
      <c r="E30" s="29">
        <v>0</v>
      </c>
      <c r="F30" s="68">
        <v>0</v>
      </c>
      <c r="G30" s="29">
        <v>0</v>
      </c>
      <c r="H30" s="29">
        <v>0</v>
      </c>
      <c r="I30" s="29">
        <v>0</v>
      </c>
      <c r="J30" s="68">
        <v>0</v>
      </c>
      <c r="K30" s="76" t="s">
        <v>103</v>
      </c>
      <c r="L30" s="76" t="s">
        <v>103</v>
      </c>
      <c r="M30" s="76" t="s">
        <v>103</v>
      </c>
      <c r="N30" s="68">
        <v>0</v>
      </c>
      <c r="O30" s="29">
        <v>0</v>
      </c>
      <c r="P30" s="29">
        <v>0</v>
      </c>
      <c r="Q30" s="29">
        <v>0</v>
      </c>
      <c r="R30" s="68">
        <v>0</v>
      </c>
    </row>
    <row r="31" spans="1:19" ht="35.25" customHeight="1" thickBot="1">
      <c r="A31" s="176"/>
      <c r="B31" s="24" t="s">
        <v>10</v>
      </c>
      <c r="C31" s="29">
        <v>0</v>
      </c>
      <c r="D31" s="29">
        <v>0</v>
      </c>
      <c r="E31" s="29">
        <v>0</v>
      </c>
      <c r="F31" s="68">
        <v>0</v>
      </c>
      <c r="G31" s="29">
        <v>0</v>
      </c>
      <c r="H31" s="29">
        <v>0</v>
      </c>
      <c r="I31" s="29">
        <v>0</v>
      </c>
      <c r="J31" s="68">
        <v>0</v>
      </c>
      <c r="K31" s="76" t="s">
        <v>103</v>
      </c>
      <c r="L31" s="76" t="s">
        <v>103</v>
      </c>
      <c r="M31" s="76" t="s">
        <v>103</v>
      </c>
      <c r="N31" s="68">
        <v>0</v>
      </c>
      <c r="O31" s="29">
        <v>0</v>
      </c>
      <c r="P31" s="29">
        <v>0</v>
      </c>
      <c r="Q31" s="29">
        <v>0</v>
      </c>
      <c r="R31" s="68">
        <v>0</v>
      </c>
    </row>
    <row r="32" spans="1:19" ht="15.75" thickBot="1">
      <c r="A32" s="177"/>
      <c r="B32" s="24" t="s">
        <v>11</v>
      </c>
      <c r="C32" s="29">
        <v>0</v>
      </c>
      <c r="D32" s="29">
        <v>0</v>
      </c>
      <c r="E32" s="29">
        <v>0</v>
      </c>
      <c r="F32" s="68">
        <v>0</v>
      </c>
      <c r="G32" s="29">
        <v>0</v>
      </c>
      <c r="H32" s="29">
        <v>0</v>
      </c>
      <c r="I32" s="29">
        <v>0</v>
      </c>
      <c r="J32" s="68">
        <v>0</v>
      </c>
      <c r="K32" s="76" t="s">
        <v>103</v>
      </c>
      <c r="L32" s="76" t="s">
        <v>103</v>
      </c>
      <c r="M32" s="76" t="s">
        <v>103</v>
      </c>
      <c r="N32" s="68">
        <v>0</v>
      </c>
      <c r="O32" s="29">
        <v>0</v>
      </c>
      <c r="P32" s="29">
        <v>0</v>
      </c>
      <c r="Q32" s="29">
        <v>0</v>
      </c>
      <c r="R32" s="68">
        <v>0</v>
      </c>
    </row>
    <row r="33" spans="1:19" ht="16.5" thickBot="1">
      <c r="A33" s="191" t="s">
        <v>78</v>
      </c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3"/>
    </row>
    <row r="34" spans="1:19">
      <c r="A34" s="202" t="s">
        <v>112</v>
      </c>
      <c r="B34" s="134" t="s">
        <v>8</v>
      </c>
      <c r="C34" s="34">
        <v>0</v>
      </c>
      <c r="D34" s="34">
        <v>0</v>
      </c>
      <c r="E34" s="34">
        <v>0</v>
      </c>
      <c r="F34" s="35">
        <v>0</v>
      </c>
      <c r="G34" s="34">
        <v>0</v>
      </c>
      <c r="H34" s="34">
        <v>0</v>
      </c>
      <c r="I34" s="34">
        <v>0</v>
      </c>
      <c r="J34" s="35">
        <v>0</v>
      </c>
      <c r="K34" s="34">
        <v>1048.2</v>
      </c>
      <c r="L34" s="34">
        <v>0</v>
      </c>
      <c r="M34" s="34">
        <v>0</v>
      </c>
      <c r="N34" s="35">
        <v>0</v>
      </c>
      <c r="O34" s="34">
        <v>1048.2</v>
      </c>
      <c r="P34" s="34">
        <v>488.8</v>
      </c>
      <c r="Q34" s="34">
        <v>488.8</v>
      </c>
      <c r="R34" s="35">
        <f>Q34/O34</f>
        <v>0.46632322075939703</v>
      </c>
    </row>
    <row r="35" spans="1:19" ht="45">
      <c r="A35" s="203"/>
      <c r="B35" s="26" t="s">
        <v>21</v>
      </c>
      <c r="C35" s="34">
        <v>0</v>
      </c>
      <c r="D35" s="34">
        <v>0</v>
      </c>
      <c r="E35" s="34">
        <v>0</v>
      </c>
      <c r="F35" s="35">
        <v>0</v>
      </c>
      <c r="G35" s="34">
        <v>0</v>
      </c>
      <c r="H35" s="34">
        <v>0</v>
      </c>
      <c r="I35" s="34">
        <v>0</v>
      </c>
      <c r="J35" s="35">
        <v>0</v>
      </c>
      <c r="K35" s="34">
        <v>1048.2</v>
      </c>
      <c r="L35" s="34">
        <v>0</v>
      </c>
      <c r="M35" s="34">
        <v>0</v>
      </c>
      <c r="N35" s="35">
        <v>0</v>
      </c>
      <c r="O35" s="34">
        <v>1048.2</v>
      </c>
      <c r="P35" s="34">
        <v>488.8</v>
      </c>
      <c r="Q35" s="34">
        <v>488.8</v>
      </c>
      <c r="R35" s="35">
        <f>Q35/O35</f>
        <v>0.46632322075939703</v>
      </c>
    </row>
    <row r="36" spans="1:19" ht="30">
      <c r="A36" s="203"/>
      <c r="B36" s="26" t="s">
        <v>9</v>
      </c>
      <c r="C36" s="34">
        <v>0</v>
      </c>
      <c r="D36" s="34">
        <v>0</v>
      </c>
      <c r="E36" s="34">
        <v>0</v>
      </c>
      <c r="F36" s="35">
        <v>0</v>
      </c>
      <c r="G36" s="34">
        <v>0</v>
      </c>
      <c r="H36" s="34">
        <v>0</v>
      </c>
      <c r="I36" s="34">
        <v>0</v>
      </c>
      <c r="J36" s="35">
        <v>0</v>
      </c>
      <c r="K36" s="34">
        <v>0</v>
      </c>
      <c r="L36" s="34">
        <v>0</v>
      </c>
      <c r="M36" s="34">
        <v>0</v>
      </c>
      <c r="N36" s="35">
        <v>0</v>
      </c>
      <c r="O36" s="34">
        <v>0</v>
      </c>
      <c r="P36" s="34">
        <v>0</v>
      </c>
      <c r="Q36" s="34">
        <v>0</v>
      </c>
      <c r="R36" s="35">
        <v>0</v>
      </c>
    </row>
    <row r="37" spans="1:19" ht="30">
      <c r="A37" s="203"/>
      <c r="B37" s="26" t="s">
        <v>10</v>
      </c>
      <c r="C37" s="34">
        <v>0</v>
      </c>
      <c r="D37" s="34">
        <v>0</v>
      </c>
      <c r="E37" s="34">
        <v>0</v>
      </c>
      <c r="F37" s="35">
        <v>0</v>
      </c>
      <c r="G37" s="34">
        <v>0</v>
      </c>
      <c r="H37" s="34">
        <v>0</v>
      </c>
      <c r="I37" s="34">
        <v>0</v>
      </c>
      <c r="J37" s="35">
        <v>0</v>
      </c>
      <c r="K37" s="34">
        <v>0</v>
      </c>
      <c r="L37" s="34">
        <v>0</v>
      </c>
      <c r="M37" s="34">
        <v>0</v>
      </c>
      <c r="N37" s="35">
        <v>0</v>
      </c>
      <c r="O37" s="34">
        <v>0</v>
      </c>
      <c r="P37" s="34">
        <v>0</v>
      </c>
      <c r="Q37" s="34">
        <v>0</v>
      </c>
      <c r="R37" s="35">
        <v>0</v>
      </c>
    </row>
    <row r="38" spans="1:19" ht="15.75" thickBot="1">
      <c r="A38" s="204"/>
      <c r="B38" s="26" t="s">
        <v>11</v>
      </c>
      <c r="C38" s="34">
        <v>0</v>
      </c>
      <c r="D38" s="34">
        <v>0</v>
      </c>
      <c r="E38" s="34">
        <v>0</v>
      </c>
      <c r="F38" s="35">
        <v>0</v>
      </c>
      <c r="G38" s="34">
        <v>0</v>
      </c>
      <c r="H38" s="34">
        <v>0</v>
      </c>
      <c r="I38" s="34">
        <v>0</v>
      </c>
      <c r="J38" s="35">
        <v>0</v>
      </c>
      <c r="K38" s="34">
        <v>0</v>
      </c>
      <c r="L38" s="34">
        <v>0</v>
      </c>
      <c r="M38" s="34">
        <v>0</v>
      </c>
      <c r="N38" s="35">
        <v>0</v>
      </c>
      <c r="O38" s="34">
        <v>0</v>
      </c>
      <c r="P38" s="34">
        <v>0</v>
      </c>
      <c r="Q38" s="34">
        <v>0</v>
      </c>
      <c r="R38" s="35">
        <v>0</v>
      </c>
    </row>
    <row r="39" spans="1:19">
      <c r="A39" s="198" t="s">
        <v>113</v>
      </c>
      <c r="B39" s="134" t="s">
        <v>8</v>
      </c>
      <c r="C39" s="34">
        <v>0</v>
      </c>
      <c r="D39" s="34">
        <v>0</v>
      </c>
      <c r="E39" s="34">
        <v>0</v>
      </c>
      <c r="F39" s="35">
        <v>0</v>
      </c>
      <c r="G39" s="34">
        <v>88.5</v>
      </c>
      <c r="H39" s="34">
        <v>0</v>
      </c>
      <c r="I39" s="34">
        <v>0</v>
      </c>
      <c r="J39" s="35">
        <v>0</v>
      </c>
      <c r="K39" s="83" t="s">
        <v>171</v>
      </c>
      <c r="L39" s="83" t="s">
        <v>172</v>
      </c>
      <c r="M39" s="83" t="s">
        <v>172</v>
      </c>
      <c r="N39" s="35">
        <f>M39/K39</f>
        <v>0.71186440677966101</v>
      </c>
      <c r="O39" s="34">
        <v>88.5</v>
      </c>
      <c r="P39" s="34">
        <v>88.5</v>
      </c>
      <c r="Q39" s="34">
        <v>88.5</v>
      </c>
      <c r="R39" s="35">
        <f>Q39/O39</f>
        <v>1</v>
      </c>
      <c r="S39" s="132"/>
    </row>
    <row r="40" spans="1:19" ht="45">
      <c r="A40" s="199"/>
      <c r="B40" s="26" t="s">
        <v>21</v>
      </c>
      <c r="C40" s="34">
        <v>0</v>
      </c>
      <c r="D40" s="34">
        <v>0</v>
      </c>
      <c r="E40" s="34">
        <v>0</v>
      </c>
      <c r="F40" s="35">
        <v>0</v>
      </c>
      <c r="G40" s="34">
        <v>88.5</v>
      </c>
      <c r="H40" s="34">
        <v>0</v>
      </c>
      <c r="I40" s="34">
        <v>0</v>
      </c>
      <c r="J40" s="35">
        <v>0</v>
      </c>
      <c r="K40" s="83" t="s">
        <v>171</v>
      </c>
      <c r="L40" s="83" t="s">
        <v>172</v>
      </c>
      <c r="M40" s="83" t="s">
        <v>172</v>
      </c>
      <c r="N40" s="35">
        <f>M40/K40</f>
        <v>0.71186440677966101</v>
      </c>
      <c r="O40" s="34">
        <v>88.5</v>
      </c>
      <c r="P40" s="34">
        <v>88.5</v>
      </c>
      <c r="Q40" s="34">
        <v>88.5</v>
      </c>
      <c r="R40" s="35">
        <f>Q40/O40</f>
        <v>1</v>
      </c>
    </row>
    <row r="41" spans="1:19" ht="30">
      <c r="A41" s="199"/>
      <c r="B41" s="26" t="s">
        <v>9</v>
      </c>
      <c r="C41" s="34">
        <v>0</v>
      </c>
      <c r="D41" s="34">
        <v>0</v>
      </c>
      <c r="E41" s="34">
        <v>0</v>
      </c>
      <c r="F41" s="35">
        <v>0</v>
      </c>
      <c r="G41" s="34">
        <v>0</v>
      </c>
      <c r="H41" s="34">
        <v>0</v>
      </c>
      <c r="I41" s="34">
        <v>0</v>
      </c>
      <c r="J41" s="35">
        <v>0</v>
      </c>
      <c r="K41" s="83">
        <v>0</v>
      </c>
      <c r="L41" s="83" t="s">
        <v>103</v>
      </c>
      <c r="M41" s="83" t="s">
        <v>103</v>
      </c>
      <c r="N41" s="35">
        <v>0</v>
      </c>
      <c r="O41" s="34">
        <v>0</v>
      </c>
      <c r="P41" s="34">
        <v>0</v>
      </c>
      <c r="Q41" s="34">
        <v>0</v>
      </c>
      <c r="R41" s="35">
        <v>0</v>
      </c>
    </row>
    <row r="42" spans="1:19" ht="30">
      <c r="A42" s="199"/>
      <c r="B42" s="26" t="s">
        <v>10</v>
      </c>
      <c r="C42" s="34">
        <v>0</v>
      </c>
      <c r="D42" s="34">
        <v>0</v>
      </c>
      <c r="E42" s="34">
        <v>0</v>
      </c>
      <c r="F42" s="35">
        <v>0</v>
      </c>
      <c r="G42" s="34">
        <v>0</v>
      </c>
      <c r="H42" s="34">
        <v>0</v>
      </c>
      <c r="I42" s="34">
        <v>0</v>
      </c>
      <c r="J42" s="35">
        <v>0</v>
      </c>
      <c r="K42" s="83">
        <v>0</v>
      </c>
      <c r="L42" s="83" t="s">
        <v>103</v>
      </c>
      <c r="M42" s="83" t="s">
        <v>103</v>
      </c>
      <c r="N42" s="35">
        <v>0</v>
      </c>
      <c r="O42" s="34">
        <v>0</v>
      </c>
      <c r="P42" s="34">
        <v>0</v>
      </c>
      <c r="Q42" s="34">
        <v>0</v>
      </c>
      <c r="R42" s="35">
        <v>0</v>
      </c>
    </row>
    <row r="43" spans="1:19" ht="15.75" thickBot="1">
      <c r="A43" s="200"/>
      <c r="B43" s="26" t="s">
        <v>11</v>
      </c>
      <c r="C43" s="34">
        <v>0</v>
      </c>
      <c r="D43" s="34">
        <v>0</v>
      </c>
      <c r="E43" s="34">
        <v>0</v>
      </c>
      <c r="F43" s="35">
        <v>0</v>
      </c>
      <c r="G43" s="34">
        <v>0</v>
      </c>
      <c r="H43" s="34">
        <v>0</v>
      </c>
      <c r="I43" s="34">
        <v>0</v>
      </c>
      <c r="J43" s="35">
        <v>0</v>
      </c>
      <c r="K43" s="83">
        <v>0</v>
      </c>
      <c r="L43" s="83" t="s">
        <v>103</v>
      </c>
      <c r="M43" s="83" t="s">
        <v>103</v>
      </c>
      <c r="N43" s="35">
        <v>0</v>
      </c>
      <c r="O43" s="34">
        <v>0</v>
      </c>
      <c r="P43" s="34">
        <v>0</v>
      </c>
      <c r="Q43" s="34">
        <v>0</v>
      </c>
      <c r="R43" s="35">
        <v>0</v>
      </c>
    </row>
    <row r="44" spans="1:19" ht="15.75" thickBot="1">
      <c r="A44" s="190" t="s">
        <v>48</v>
      </c>
      <c r="B44" s="23" t="s">
        <v>8</v>
      </c>
      <c r="C44" s="29">
        <v>21</v>
      </c>
      <c r="D44" s="29">
        <v>0</v>
      </c>
      <c r="E44" s="29">
        <v>0</v>
      </c>
      <c r="F44" s="68">
        <v>0</v>
      </c>
      <c r="G44" s="29">
        <v>21</v>
      </c>
      <c r="H44" s="29">
        <v>0</v>
      </c>
      <c r="I44" s="29">
        <v>0</v>
      </c>
      <c r="J44" s="68">
        <v>0</v>
      </c>
      <c r="K44" s="76" t="s">
        <v>173</v>
      </c>
      <c r="L44" s="76" t="s">
        <v>103</v>
      </c>
      <c r="M44" s="76" t="s">
        <v>103</v>
      </c>
      <c r="N44" s="68">
        <v>0</v>
      </c>
      <c r="O44" s="135">
        <v>200</v>
      </c>
      <c r="P44" s="135">
        <v>200</v>
      </c>
      <c r="Q44" s="135">
        <v>200</v>
      </c>
      <c r="R44" s="68">
        <f>Q44/O44</f>
        <v>1</v>
      </c>
    </row>
    <row r="45" spans="1:19" ht="45.75" thickBot="1">
      <c r="A45" s="176"/>
      <c r="B45" s="24" t="s">
        <v>21</v>
      </c>
      <c r="C45" s="29">
        <v>21</v>
      </c>
      <c r="D45" s="29">
        <v>0</v>
      </c>
      <c r="E45" s="29">
        <v>0</v>
      </c>
      <c r="F45" s="68">
        <v>0</v>
      </c>
      <c r="G45" s="29">
        <v>21</v>
      </c>
      <c r="H45" s="29">
        <v>0</v>
      </c>
      <c r="I45" s="29">
        <v>0</v>
      </c>
      <c r="J45" s="68">
        <v>0</v>
      </c>
      <c r="K45" s="76" t="s">
        <v>173</v>
      </c>
      <c r="L45" s="76" t="s">
        <v>103</v>
      </c>
      <c r="M45" s="76" t="s">
        <v>103</v>
      </c>
      <c r="N45" s="68">
        <v>0</v>
      </c>
      <c r="O45" s="135">
        <v>200</v>
      </c>
      <c r="P45" s="135">
        <v>200</v>
      </c>
      <c r="Q45" s="135">
        <v>200</v>
      </c>
      <c r="R45" s="68">
        <v>1</v>
      </c>
    </row>
    <row r="46" spans="1:19" ht="30.75" thickBot="1">
      <c r="A46" s="176"/>
      <c r="B46" s="24" t="s">
        <v>9</v>
      </c>
      <c r="C46" s="29">
        <v>0</v>
      </c>
      <c r="D46" s="29">
        <v>0</v>
      </c>
      <c r="E46" s="29">
        <v>0</v>
      </c>
      <c r="F46" s="68">
        <v>0</v>
      </c>
      <c r="G46" s="29">
        <v>0</v>
      </c>
      <c r="H46" s="29">
        <v>0</v>
      </c>
      <c r="I46" s="29">
        <v>0</v>
      </c>
      <c r="J46" s="68">
        <v>0</v>
      </c>
      <c r="K46" s="76" t="s">
        <v>103</v>
      </c>
      <c r="L46" s="76" t="s">
        <v>103</v>
      </c>
      <c r="M46" s="76" t="s">
        <v>103</v>
      </c>
      <c r="N46" s="68">
        <v>0</v>
      </c>
      <c r="O46" s="135">
        <v>0</v>
      </c>
      <c r="P46" s="135">
        <v>0</v>
      </c>
      <c r="Q46" s="135">
        <v>0</v>
      </c>
      <c r="R46" s="68">
        <v>0</v>
      </c>
    </row>
    <row r="47" spans="1:19" ht="30.75" thickBot="1">
      <c r="A47" s="176"/>
      <c r="B47" s="24" t="s">
        <v>10</v>
      </c>
      <c r="C47" s="29">
        <v>0</v>
      </c>
      <c r="D47" s="29">
        <v>0</v>
      </c>
      <c r="E47" s="29">
        <v>0</v>
      </c>
      <c r="F47" s="68">
        <v>0</v>
      </c>
      <c r="G47" s="29">
        <v>0</v>
      </c>
      <c r="H47" s="29">
        <v>0</v>
      </c>
      <c r="I47" s="29">
        <v>0</v>
      </c>
      <c r="J47" s="68">
        <v>0</v>
      </c>
      <c r="K47" s="76" t="s">
        <v>103</v>
      </c>
      <c r="L47" s="76" t="s">
        <v>103</v>
      </c>
      <c r="M47" s="76" t="s">
        <v>103</v>
      </c>
      <c r="N47" s="68">
        <v>0</v>
      </c>
      <c r="O47" s="135">
        <v>0</v>
      </c>
      <c r="P47" s="135">
        <v>0</v>
      </c>
      <c r="Q47" s="135">
        <v>0</v>
      </c>
      <c r="R47" s="68">
        <v>0</v>
      </c>
    </row>
    <row r="48" spans="1:19" ht="15.75" thickBot="1">
      <c r="A48" s="177"/>
      <c r="B48" s="24" t="s">
        <v>11</v>
      </c>
      <c r="C48" s="29">
        <v>0</v>
      </c>
      <c r="D48" s="29">
        <v>0</v>
      </c>
      <c r="E48" s="29">
        <v>0</v>
      </c>
      <c r="F48" s="68">
        <v>0</v>
      </c>
      <c r="G48" s="29">
        <v>0</v>
      </c>
      <c r="H48" s="29">
        <v>0</v>
      </c>
      <c r="I48" s="29">
        <v>0</v>
      </c>
      <c r="J48" s="68">
        <v>0</v>
      </c>
      <c r="K48" s="76" t="s">
        <v>103</v>
      </c>
      <c r="L48" s="76" t="s">
        <v>103</v>
      </c>
      <c r="M48" s="76" t="s">
        <v>103</v>
      </c>
      <c r="N48" s="68">
        <v>0</v>
      </c>
      <c r="O48" s="135">
        <v>0</v>
      </c>
      <c r="P48" s="135">
        <v>0</v>
      </c>
      <c r="Q48" s="135">
        <v>0</v>
      </c>
      <c r="R48" s="68">
        <v>0</v>
      </c>
    </row>
    <row r="49" spans="1:18" ht="16.5" thickBot="1">
      <c r="A49" s="194" t="s">
        <v>49</v>
      </c>
      <c r="B49" s="195"/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6"/>
    </row>
    <row r="50" spans="1:18" ht="15.75" thickBot="1">
      <c r="A50" s="190" t="s">
        <v>112</v>
      </c>
      <c r="B50" s="23" t="s">
        <v>8</v>
      </c>
      <c r="C50" s="136">
        <v>0</v>
      </c>
      <c r="D50" s="136">
        <v>0</v>
      </c>
      <c r="E50" s="136">
        <v>0</v>
      </c>
      <c r="F50" s="137">
        <v>0</v>
      </c>
      <c r="G50" s="136">
        <v>2795.7</v>
      </c>
      <c r="H50" s="136">
        <v>698.92</v>
      </c>
      <c r="I50" s="136">
        <v>698.92</v>
      </c>
      <c r="J50" s="138">
        <f>I50/G50</f>
        <v>0.24999821153914942</v>
      </c>
      <c r="K50" s="83" t="s">
        <v>174</v>
      </c>
      <c r="L50" s="83" t="s">
        <v>175</v>
      </c>
      <c r="M50" s="83" t="s">
        <v>175</v>
      </c>
      <c r="N50" s="35">
        <f>M50/K50</f>
        <v>0.66666308974496546</v>
      </c>
      <c r="O50" s="139">
        <v>2795.7</v>
      </c>
      <c r="P50" s="34">
        <v>2795.69</v>
      </c>
      <c r="Q50" s="34">
        <v>2795.69</v>
      </c>
      <c r="R50" s="35">
        <f>Q50/O50</f>
        <v>0.99999642307829895</v>
      </c>
    </row>
    <row r="51" spans="1:18" ht="45.75" thickBot="1">
      <c r="A51" s="176"/>
      <c r="B51" s="24" t="s">
        <v>21</v>
      </c>
      <c r="C51" s="40">
        <v>0</v>
      </c>
      <c r="D51" s="40">
        <v>0</v>
      </c>
      <c r="E51" s="40">
        <v>0</v>
      </c>
      <c r="F51" s="122">
        <v>0</v>
      </c>
      <c r="G51" s="40">
        <v>2795.7</v>
      </c>
      <c r="H51" s="40">
        <v>698.92</v>
      </c>
      <c r="I51" s="40">
        <v>698.92</v>
      </c>
      <c r="J51" s="140"/>
      <c r="K51" s="83" t="s">
        <v>174</v>
      </c>
      <c r="L51" s="83" t="s">
        <v>175</v>
      </c>
      <c r="M51" s="83" t="s">
        <v>175</v>
      </c>
      <c r="N51" s="35">
        <f>M51/K51</f>
        <v>0.66666308974496546</v>
      </c>
      <c r="O51" s="139">
        <v>2795.7</v>
      </c>
      <c r="P51" s="34">
        <v>2795.69</v>
      </c>
      <c r="Q51" s="34">
        <v>2795.69</v>
      </c>
      <c r="R51" s="35">
        <f>Q51/O51</f>
        <v>0.99999642307829895</v>
      </c>
    </row>
    <row r="52" spans="1:18" ht="30.75" thickBot="1">
      <c r="A52" s="176"/>
      <c r="B52" s="24" t="s">
        <v>9</v>
      </c>
      <c r="C52" s="40">
        <v>0</v>
      </c>
      <c r="D52" s="40">
        <v>0</v>
      </c>
      <c r="E52" s="40">
        <v>0</v>
      </c>
      <c r="F52" s="122">
        <v>0</v>
      </c>
      <c r="G52" s="40">
        <v>0</v>
      </c>
      <c r="H52" s="40">
        <v>0</v>
      </c>
      <c r="I52" s="40">
        <v>0</v>
      </c>
      <c r="J52" s="140">
        <v>0</v>
      </c>
      <c r="K52" s="83" t="s">
        <v>103</v>
      </c>
      <c r="L52" s="83" t="s">
        <v>103</v>
      </c>
      <c r="M52" s="83" t="s">
        <v>103</v>
      </c>
      <c r="N52" s="35">
        <v>0</v>
      </c>
      <c r="O52" s="139">
        <v>0</v>
      </c>
      <c r="P52" s="34">
        <v>0</v>
      </c>
      <c r="Q52" s="34">
        <v>0</v>
      </c>
      <c r="R52" s="35">
        <v>0</v>
      </c>
    </row>
    <row r="53" spans="1:18" ht="30.75" thickBot="1">
      <c r="A53" s="176"/>
      <c r="B53" s="24" t="s">
        <v>10</v>
      </c>
      <c r="C53" s="40">
        <v>0</v>
      </c>
      <c r="D53" s="40">
        <v>0</v>
      </c>
      <c r="E53" s="40">
        <v>0</v>
      </c>
      <c r="F53" s="122">
        <v>0</v>
      </c>
      <c r="G53" s="40">
        <v>0</v>
      </c>
      <c r="H53" s="40">
        <v>0</v>
      </c>
      <c r="I53" s="40">
        <v>0</v>
      </c>
      <c r="J53" s="140">
        <v>0</v>
      </c>
      <c r="K53" s="83" t="s">
        <v>103</v>
      </c>
      <c r="L53" s="83" t="s">
        <v>103</v>
      </c>
      <c r="M53" s="83" t="s">
        <v>103</v>
      </c>
      <c r="N53" s="35">
        <v>0</v>
      </c>
      <c r="O53" s="139">
        <v>0</v>
      </c>
      <c r="P53" s="34">
        <v>0</v>
      </c>
      <c r="Q53" s="34">
        <v>0</v>
      </c>
      <c r="R53" s="35">
        <v>0</v>
      </c>
    </row>
    <row r="54" spans="1:18" ht="15.75" thickBot="1">
      <c r="A54" s="201"/>
      <c r="B54" s="24" t="s">
        <v>11</v>
      </c>
      <c r="C54" s="40">
        <v>0</v>
      </c>
      <c r="D54" s="40">
        <v>0</v>
      </c>
      <c r="E54" s="40">
        <v>0</v>
      </c>
      <c r="F54" s="122">
        <v>0</v>
      </c>
      <c r="G54" s="40">
        <v>0</v>
      </c>
      <c r="H54" s="40">
        <v>0</v>
      </c>
      <c r="I54" s="40">
        <v>0</v>
      </c>
      <c r="J54" s="140">
        <v>0</v>
      </c>
      <c r="K54" s="83" t="s">
        <v>103</v>
      </c>
      <c r="L54" s="83" t="s">
        <v>103</v>
      </c>
      <c r="M54" s="83" t="s">
        <v>103</v>
      </c>
      <c r="N54" s="35">
        <v>0</v>
      </c>
      <c r="O54" s="139">
        <v>0</v>
      </c>
      <c r="P54" s="34">
        <v>0</v>
      </c>
      <c r="Q54" s="34">
        <v>0</v>
      </c>
      <c r="R54" s="35">
        <v>0</v>
      </c>
    </row>
    <row r="55" spans="1:18" ht="15.75" thickBot="1">
      <c r="A55" s="176" t="s">
        <v>50</v>
      </c>
      <c r="B55" s="23" t="s">
        <v>8</v>
      </c>
      <c r="C55" s="40">
        <v>5829.08</v>
      </c>
      <c r="D55" s="40">
        <v>465.95</v>
      </c>
      <c r="E55" s="40">
        <v>465.95</v>
      </c>
      <c r="F55" s="122">
        <f>E55/C55</f>
        <v>7.9935427202920531E-2</v>
      </c>
      <c r="G55" s="40">
        <v>3033.51</v>
      </c>
      <c r="H55" s="40">
        <v>465.95</v>
      </c>
      <c r="I55" s="40">
        <v>465.95</v>
      </c>
      <c r="J55" s="140">
        <f>I55/G55</f>
        <v>0.15360094412083691</v>
      </c>
      <c r="K55" s="83" t="s">
        <v>176</v>
      </c>
      <c r="L55" s="83" t="s">
        <v>177</v>
      </c>
      <c r="M55" s="83" t="s">
        <v>177</v>
      </c>
      <c r="N55" s="35">
        <f>M55/K55</f>
        <v>0.99996044186437483</v>
      </c>
      <c r="O55" s="29">
        <v>3111.07</v>
      </c>
      <c r="P55" s="29">
        <v>3110.96</v>
      </c>
      <c r="Q55" s="29">
        <v>3110.96</v>
      </c>
      <c r="R55" s="68">
        <f>Q55/O55</f>
        <v>0.99996464238991722</v>
      </c>
    </row>
    <row r="56" spans="1:18" ht="45.75" thickBot="1">
      <c r="A56" s="176"/>
      <c r="B56" s="24" t="s">
        <v>21</v>
      </c>
      <c r="C56" s="29">
        <v>5829.08</v>
      </c>
      <c r="D56" s="29">
        <v>465.95</v>
      </c>
      <c r="E56" s="29">
        <v>465.95</v>
      </c>
      <c r="F56" s="68">
        <f t="shared" ref="F56" si="3">E56/C56</f>
        <v>7.9935427202920531E-2</v>
      </c>
      <c r="G56" s="29">
        <v>3033.51</v>
      </c>
      <c r="H56" s="29">
        <v>465.95</v>
      </c>
      <c r="I56" s="29">
        <v>465.95</v>
      </c>
      <c r="J56" s="68">
        <f t="shared" ref="J56" si="4">I56/G56</f>
        <v>0.15360094412083691</v>
      </c>
      <c r="K56" s="76" t="s">
        <v>176</v>
      </c>
      <c r="L56" s="76" t="s">
        <v>177</v>
      </c>
      <c r="M56" s="76" t="s">
        <v>177</v>
      </c>
      <c r="N56" s="35">
        <f>M56/K56</f>
        <v>0.99996044186437483</v>
      </c>
      <c r="O56" s="29">
        <v>3111.07</v>
      </c>
      <c r="P56" s="29">
        <v>3110.96</v>
      </c>
      <c r="Q56" s="29">
        <v>3110.96</v>
      </c>
      <c r="R56" s="68">
        <f>Q56/O56</f>
        <v>0.99996464238991722</v>
      </c>
    </row>
    <row r="57" spans="1:18" ht="30.75" thickBot="1">
      <c r="A57" s="176"/>
      <c r="B57" s="24" t="s">
        <v>9</v>
      </c>
      <c r="C57" s="29">
        <v>0</v>
      </c>
      <c r="D57" s="29">
        <v>0</v>
      </c>
      <c r="E57" s="29">
        <v>0</v>
      </c>
      <c r="F57" s="68">
        <v>0</v>
      </c>
      <c r="G57" s="29">
        <v>0</v>
      </c>
      <c r="H57" s="29">
        <v>0</v>
      </c>
      <c r="I57" s="29">
        <v>0</v>
      </c>
      <c r="J57" s="68">
        <v>0</v>
      </c>
      <c r="K57" s="76" t="s">
        <v>103</v>
      </c>
      <c r="L57" s="76" t="s">
        <v>103</v>
      </c>
      <c r="M57" s="76" t="s">
        <v>103</v>
      </c>
      <c r="N57" s="68">
        <v>0</v>
      </c>
      <c r="O57" s="29">
        <v>0</v>
      </c>
      <c r="P57" s="29">
        <v>0</v>
      </c>
      <c r="Q57" s="29">
        <v>0</v>
      </c>
      <c r="R57" s="68">
        <v>0</v>
      </c>
    </row>
    <row r="58" spans="1:18" ht="30.75" thickBot="1">
      <c r="A58" s="176"/>
      <c r="B58" s="24" t="s">
        <v>10</v>
      </c>
      <c r="C58" s="29">
        <v>0</v>
      </c>
      <c r="D58" s="29">
        <v>0</v>
      </c>
      <c r="E58" s="29">
        <v>0</v>
      </c>
      <c r="F58" s="68">
        <v>0</v>
      </c>
      <c r="G58" s="29">
        <v>0</v>
      </c>
      <c r="H58" s="29">
        <v>0</v>
      </c>
      <c r="I58" s="29">
        <v>0</v>
      </c>
      <c r="J58" s="68">
        <v>0</v>
      </c>
      <c r="K58" s="76" t="s">
        <v>103</v>
      </c>
      <c r="L58" s="76" t="s">
        <v>103</v>
      </c>
      <c r="M58" s="76" t="s">
        <v>103</v>
      </c>
      <c r="N58" s="68">
        <v>0</v>
      </c>
      <c r="O58" s="29">
        <v>0</v>
      </c>
      <c r="P58" s="29">
        <v>0</v>
      </c>
      <c r="Q58" s="29">
        <v>0</v>
      </c>
      <c r="R58" s="68">
        <v>0</v>
      </c>
    </row>
    <row r="59" spans="1:18" ht="15.75" thickBot="1">
      <c r="A59" s="177"/>
      <c r="B59" s="24" t="s">
        <v>11</v>
      </c>
      <c r="C59" s="29">
        <v>0</v>
      </c>
      <c r="D59" s="29">
        <v>0</v>
      </c>
      <c r="E59" s="29">
        <v>0</v>
      </c>
      <c r="F59" s="68">
        <v>0</v>
      </c>
      <c r="G59" s="29">
        <v>0</v>
      </c>
      <c r="H59" s="29">
        <v>0</v>
      </c>
      <c r="I59" s="29">
        <v>0</v>
      </c>
      <c r="J59" s="68">
        <v>0</v>
      </c>
      <c r="K59" s="76" t="s">
        <v>103</v>
      </c>
      <c r="L59" s="76" t="s">
        <v>103</v>
      </c>
      <c r="M59" s="76" t="s">
        <v>103</v>
      </c>
      <c r="N59" s="68">
        <v>0</v>
      </c>
      <c r="O59" s="29">
        <v>0</v>
      </c>
      <c r="P59" s="29">
        <v>0</v>
      </c>
      <c r="Q59" s="29">
        <v>0</v>
      </c>
      <c r="R59" s="68">
        <v>0</v>
      </c>
    </row>
    <row r="60" spans="1:18" ht="15.75" thickBot="1">
      <c r="A60" s="175" t="s">
        <v>51</v>
      </c>
      <c r="B60" s="23" t="s">
        <v>8</v>
      </c>
      <c r="C60" s="29">
        <v>192.4</v>
      </c>
      <c r="D60" s="29">
        <v>0</v>
      </c>
      <c r="E60" s="29">
        <v>0</v>
      </c>
      <c r="F60" s="68">
        <v>0</v>
      </c>
      <c r="G60" s="29">
        <v>192.4</v>
      </c>
      <c r="H60" s="29">
        <v>0</v>
      </c>
      <c r="I60" s="29">
        <v>0</v>
      </c>
      <c r="J60" s="68">
        <v>0</v>
      </c>
      <c r="K60" s="76" t="s">
        <v>178</v>
      </c>
      <c r="L60" s="76" t="s">
        <v>103</v>
      </c>
      <c r="M60" s="76" t="s">
        <v>103</v>
      </c>
      <c r="N60" s="68">
        <v>0</v>
      </c>
      <c r="O60" s="29">
        <v>5</v>
      </c>
      <c r="P60" s="29">
        <v>4.24</v>
      </c>
      <c r="Q60" s="29">
        <v>4.24</v>
      </c>
      <c r="R60" s="68">
        <f>Q60/O60</f>
        <v>0.84800000000000009</v>
      </c>
    </row>
    <row r="61" spans="1:18" ht="45.75" thickBot="1">
      <c r="A61" s="176"/>
      <c r="B61" s="24" t="s">
        <v>21</v>
      </c>
      <c r="C61" s="29">
        <v>192.4</v>
      </c>
      <c r="D61" s="29">
        <v>0</v>
      </c>
      <c r="E61" s="29">
        <v>0</v>
      </c>
      <c r="F61" s="68">
        <v>0</v>
      </c>
      <c r="G61" s="29">
        <v>192.4</v>
      </c>
      <c r="H61" s="29">
        <v>0</v>
      </c>
      <c r="I61" s="29">
        <v>0</v>
      </c>
      <c r="J61" s="68">
        <v>0</v>
      </c>
      <c r="K61" s="76" t="s">
        <v>178</v>
      </c>
      <c r="L61" s="76" t="s">
        <v>103</v>
      </c>
      <c r="M61" s="76" t="s">
        <v>103</v>
      </c>
      <c r="N61" s="68">
        <v>0</v>
      </c>
      <c r="O61" s="29">
        <v>5</v>
      </c>
      <c r="P61" s="29">
        <v>4.24</v>
      </c>
      <c r="Q61" s="29">
        <v>4.24</v>
      </c>
      <c r="R61" s="68">
        <f>Q61/O61</f>
        <v>0.84800000000000009</v>
      </c>
    </row>
    <row r="62" spans="1:18" ht="30.75" thickBot="1">
      <c r="A62" s="176"/>
      <c r="B62" s="24" t="s">
        <v>9</v>
      </c>
      <c r="C62" s="29">
        <v>0</v>
      </c>
      <c r="D62" s="29">
        <v>0</v>
      </c>
      <c r="E62" s="29">
        <v>0</v>
      </c>
      <c r="F62" s="68">
        <v>0</v>
      </c>
      <c r="G62" s="29">
        <v>0</v>
      </c>
      <c r="H62" s="29">
        <v>0</v>
      </c>
      <c r="I62" s="29">
        <v>0</v>
      </c>
      <c r="J62" s="68">
        <v>0</v>
      </c>
      <c r="K62" s="76" t="s">
        <v>103</v>
      </c>
      <c r="L62" s="76" t="s">
        <v>103</v>
      </c>
      <c r="M62" s="76" t="s">
        <v>103</v>
      </c>
      <c r="N62" s="68">
        <v>0</v>
      </c>
      <c r="O62" s="29">
        <v>0</v>
      </c>
      <c r="P62" s="29">
        <v>0</v>
      </c>
      <c r="Q62" s="29">
        <v>0</v>
      </c>
      <c r="R62" s="68">
        <v>0</v>
      </c>
    </row>
    <row r="63" spans="1:18" ht="30.75" thickBot="1">
      <c r="A63" s="176"/>
      <c r="B63" s="24" t="s">
        <v>10</v>
      </c>
      <c r="C63" s="29">
        <v>0</v>
      </c>
      <c r="D63" s="29">
        <v>0</v>
      </c>
      <c r="E63" s="29">
        <v>0</v>
      </c>
      <c r="F63" s="68">
        <v>0</v>
      </c>
      <c r="G63" s="29">
        <v>0</v>
      </c>
      <c r="H63" s="29">
        <v>0</v>
      </c>
      <c r="I63" s="29">
        <v>0</v>
      </c>
      <c r="J63" s="68">
        <v>0</v>
      </c>
      <c r="K63" s="76" t="s">
        <v>103</v>
      </c>
      <c r="L63" s="76" t="s">
        <v>103</v>
      </c>
      <c r="M63" s="76" t="s">
        <v>103</v>
      </c>
      <c r="N63" s="68">
        <v>0</v>
      </c>
      <c r="O63" s="29">
        <v>0</v>
      </c>
      <c r="P63" s="29">
        <v>0</v>
      </c>
      <c r="Q63" s="29">
        <v>0</v>
      </c>
      <c r="R63" s="68">
        <v>0</v>
      </c>
    </row>
    <row r="64" spans="1:18" ht="15.75" thickBot="1">
      <c r="A64" s="177"/>
      <c r="B64" s="24" t="s">
        <v>11</v>
      </c>
      <c r="C64" s="29">
        <v>0</v>
      </c>
      <c r="D64" s="29">
        <v>0</v>
      </c>
      <c r="E64" s="29">
        <v>0</v>
      </c>
      <c r="F64" s="68">
        <v>0</v>
      </c>
      <c r="G64" s="29">
        <v>0</v>
      </c>
      <c r="H64" s="29">
        <v>0</v>
      </c>
      <c r="I64" s="29">
        <v>0</v>
      </c>
      <c r="J64" s="68">
        <v>0</v>
      </c>
      <c r="K64" s="76" t="s">
        <v>103</v>
      </c>
      <c r="L64" s="76" t="s">
        <v>103</v>
      </c>
      <c r="M64" s="76" t="s">
        <v>103</v>
      </c>
      <c r="N64" s="68">
        <v>0</v>
      </c>
      <c r="O64" s="29">
        <v>0</v>
      </c>
      <c r="P64" s="29">
        <v>0</v>
      </c>
      <c r="Q64" s="29">
        <v>0</v>
      </c>
      <c r="R64" s="68">
        <v>0</v>
      </c>
    </row>
    <row r="65" spans="1:18" ht="15.75" thickBot="1">
      <c r="A65" s="175" t="s">
        <v>12</v>
      </c>
      <c r="B65" s="141" t="s">
        <v>8</v>
      </c>
      <c r="C65" s="70">
        <f>C60+C55+C44+C28+C23+C13</f>
        <v>11918.289999999999</v>
      </c>
      <c r="D65" s="70">
        <f>D55+D13</f>
        <v>1410.86</v>
      </c>
      <c r="E65" s="70">
        <v>1410.86</v>
      </c>
      <c r="F65" s="71">
        <f>E65/C65</f>
        <v>0.11837772029376697</v>
      </c>
      <c r="G65" s="70">
        <f t="shared" ref="G65:I69" si="5">G60+G55+G50+G44+G39+G28+G23+G18+G13</f>
        <v>17023.830000000002</v>
      </c>
      <c r="H65" s="70">
        <f t="shared" si="5"/>
        <v>3355.5699999999997</v>
      </c>
      <c r="I65" s="70">
        <f t="shared" si="5"/>
        <v>3355.5699999999997</v>
      </c>
      <c r="J65" s="71">
        <f>I65/G65</f>
        <v>0.19711016851084623</v>
      </c>
      <c r="K65" s="81">
        <f>K60+K55+K50+K44+K39+K28+K23+K18+K13+K34</f>
        <v>17567.22</v>
      </c>
      <c r="L65" s="81">
        <f t="shared" ref="L65:M65" si="6">L60+L55+L50+L44+L39+L28+L23+L18+L13+L34</f>
        <v>10250.700000000001</v>
      </c>
      <c r="M65" s="81">
        <f t="shared" si="6"/>
        <v>10250.700000000001</v>
      </c>
      <c r="N65" s="71">
        <f>M65/K65</f>
        <v>0.58351292919426068</v>
      </c>
      <c r="O65" s="142">
        <f>O13+O18+O23+O28+O34+O39+O44+O50+O55+O60</f>
        <v>17291.39</v>
      </c>
      <c r="P65" s="142">
        <f t="shared" ref="P65:Q65" si="7">P13+P18+P23+P28+P34+P39+P44+P50+P55+P60</f>
        <v>16383.9</v>
      </c>
      <c r="Q65" s="142">
        <f t="shared" si="7"/>
        <v>16383.9</v>
      </c>
      <c r="R65" s="71">
        <f>Q65/O65</f>
        <v>0.94751781088738385</v>
      </c>
    </row>
    <row r="66" spans="1:18" ht="45.75" thickBot="1">
      <c r="A66" s="176"/>
      <c r="B66" s="24" t="s">
        <v>21</v>
      </c>
      <c r="C66" s="29">
        <f>C61+C56+C45+C29+C24+C14</f>
        <v>11918.289999999999</v>
      </c>
      <c r="D66" s="29">
        <v>1410.86</v>
      </c>
      <c r="E66" s="29">
        <v>1410.86</v>
      </c>
      <c r="F66" s="68">
        <f>E66/C66</f>
        <v>0.11837772029376697</v>
      </c>
      <c r="G66" s="29">
        <f t="shared" si="5"/>
        <v>17023.830000000002</v>
      </c>
      <c r="H66" s="29">
        <f t="shared" si="5"/>
        <v>3355.5699999999997</v>
      </c>
      <c r="I66" s="29">
        <f t="shared" si="5"/>
        <v>3355.5699999999997</v>
      </c>
      <c r="J66" s="68">
        <f t="shared" ref="J66" si="8">I66/G66</f>
        <v>0.19711016851084623</v>
      </c>
      <c r="K66" s="81">
        <f t="shared" ref="K66:M69" si="9">K61+K56+K51+K45+K40+K29+K24+K19+K14+K35</f>
        <v>17567.22</v>
      </c>
      <c r="L66" s="81">
        <f t="shared" si="9"/>
        <v>10250.700000000001</v>
      </c>
      <c r="M66" s="81">
        <f t="shared" si="9"/>
        <v>10250.700000000001</v>
      </c>
      <c r="N66" s="68">
        <f>M66/K66</f>
        <v>0.58351292919426068</v>
      </c>
      <c r="O66" s="135">
        <f t="shared" ref="O66:Q69" si="10">O14+O19+O24+O29+O35+O40+O45+O51+O56+O61</f>
        <v>17291.39</v>
      </c>
      <c r="P66" s="135">
        <f t="shared" si="10"/>
        <v>16383.9</v>
      </c>
      <c r="Q66" s="135">
        <f t="shared" si="10"/>
        <v>16383.9</v>
      </c>
      <c r="R66" s="68">
        <f t="shared" ref="R66" si="11">Q66/O66</f>
        <v>0.94751781088738385</v>
      </c>
    </row>
    <row r="67" spans="1:18" ht="30.75" thickBot="1">
      <c r="A67" s="176"/>
      <c r="B67" s="24" t="s">
        <v>9</v>
      </c>
      <c r="C67" s="29">
        <v>0</v>
      </c>
      <c r="D67" s="29">
        <v>0</v>
      </c>
      <c r="E67" s="29">
        <v>0</v>
      </c>
      <c r="F67" s="68">
        <v>0</v>
      </c>
      <c r="G67" s="29">
        <f t="shared" si="5"/>
        <v>0</v>
      </c>
      <c r="H67" s="29">
        <f t="shared" si="5"/>
        <v>0</v>
      </c>
      <c r="I67" s="29">
        <f t="shared" si="5"/>
        <v>0</v>
      </c>
      <c r="J67" s="68">
        <v>0</v>
      </c>
      <c r="K67" s="81">
        <f t="shared" si="9"/>
        <v>0</v>
      </c>
      <c r="L67" s="81">
        <f t="shared" si="9"/>
        <v>0</v>
      </c>
      <c r="M67" s="81">
        <f t="shared" si="9"/>
        <v>0</v>
      </c>
      <c r="N67" s="68">
        <v>0</v>
      </c>
      <c r="O67" s="135">
        <f t="shared" si="10"/>
        <v>0</v>
      </c>
      <c r="P67" s="135">
        <f t="shared" si="10"/>
        <v>0</v>
      </c>
      <c r="Q67" s="135">
        <f t="shared" si="10"/>
        <v>0</v>
      </c>
      <c r="R67" s="68">
        <v>0</v>
      </c>
    </row>
    <row r="68" spans="1:18" ht="30.75" thickBot="1">
      <c r="A68" s="176"/>
      <c r="B68" s="24" t="s">
        <v>10</v>
      </c>
      <c r="C68" s="29">
        <v>0</v>
      </c>
      <c r="D68" s="29">
        <v>0</v>
      </c>
      <c r="E68" s="29">
        <v>0</v>
      </c>
      <c r="F68" s="68">
        <v>0</v>
      </c>
      <c r="G68" s="29">
        <f t="shared" si="5"/>
        <v>0</v>
      </c>
      <c r="H68" s="29">
        <f t="shared" si="5"/>
        <v>0</v>
      </c>
      <c r="I68" s="29">
        <f t="shared" si="5"/>
        <v>0</v>
      </c>
      <c r="J68" s="68">
        <v>0</v>
      </c>
      <c r="K68" s="81">
        <f t="shared" si="9"/>
        <v>0</v>
      </c>
      <c r="L68" s="81">
        <f t="shared" si="9"/>
        <v>0</v>
      </c>
      <c r="M68" s="81">
        <f t="shared" si="9"/>
        <v>0</v>
      </c>
      <c r="N68" s="68">
        <v>0</v>
      </c>
      <c r="O68" s="135">
        <f t="shared" si="10"/>
        <v>0</v>
      </c>
      <c r="P68" s="135">
        <f t="shared" si="10"/>
        <v>0</v>
      </c>
      <c r="Q68" s="135">
        <f t="shared" si="10"/>
        <v>0</v>
      </c>
      <c r="R68" s="68">
        <v>0</v>
      </c>
    </row>
    <row r="69" spans="1:18" ht="15.75" thickBot="1">
      <c r="A69" s="177"/>
      <c r="B69" s="24" t="s">
        <v>11</v>
      </c>
      <c r="C69" s="29">
        <v>0</v>
      </c>
      <c r="D69" s="29">
        <v>0</v>
      </c>
      <c r="E69" s="29">
        <v>0</v>
      </c>
      <c r="F69" s="68">
        <v>0</v>
      </c>
      <c r="G69" s="29">
        <f t="shared" si="5"/>
        <v>0</v>
      </c>
      <c r="H69" s="29">
        <f t="shared" si="5"/>
        <v>0</v>
      </c>
      <c r="I69" s="29">
        <f t="shared" si="5"/>
        <v>0</v>
      </c>
      <c r="J69" s="68">
        <v>0</v>
      </c>
      <c r="K69" s="81">
        <f t="shared" si="9"/>
        <v>0</v>
      </c>
      <c r="L69" s="76"/>
      <c r="M69" s="81">
        <f t="shared" ref="M69" si="12">M64+M59+M54+M48+M43+M32+M27+M22+M17+M38</f>
        <v>0</v>
      </c>
      <c r="N69" s="68">
        <v>0</v>
      </c>
      <c r="O69" s="135">
        <f t="shared" si="10"/>
        <v>0</v>
      </c>
      <c r="P69" s="135">
        <f t="shared" si="10"/>
        <v>0</v>
      </c>
      <c r="Q69" s="135">
        <f t="shared" si="10"/>
        <v>0</v>
      </c>
      <c r="R69" s="68">
        <v>0</v>
      </c>
    </row>
    <row r="71" spans="1:18">
      <c r="A71" s="18" t="s">
        <v>90</v>
      </c>
      <c r="B71" s="19" t="s">
        <v>289</v>
      </c>
    </row>
  </sheetData>
  <mergeCells count="33">
    <mergeCell ref="K8:N8"/>
    <mergeCell ref="L9:L10"/>
    <mergeCell ref="M9:M10"/>
    <mergeCell ref="N9:N10"/>
    <mergeCell ref="A5:R5"/>
    <mergeCell ref="R9:R10"/>
    <mergeCell ref="H9:H10"/>
    <mergeCell ref="I9:I10"/>
    <mergeCell ref="J9:J10"/>
    <mergeCell ref="G8:J8"/>
    <mergeCell ref="O8:R8"/>
    <mergeCell ref="P9:P10"/>
    <mergeCell ref="Q9:Q10"/>
    <mergeCell ref="D9:D10"/>
    <mergeCell ref="E9:E10"/>
    <mergeCell ref="F9:F10"/>
    <mergeCell ref="A8:A10"/>
    <mergeCell ref="B8:B10"/>
    <mergeCell ref="C8:F8"/>
    <mergeCell ref="A44:A48"/>
    <mergeCell ref="A55:A59"/>
    <mergeCell ref="A60:A64"/>
    <mergeCell ref="A65:A69"/>
    <mergeCell ref="A12:R12"/>
    <mergeCell ref="A33:R33"/>
    <mergeCell ref="A49:R49"/>
    <mergeCell ref="A28:A32"/>
    <mergeCell ref="A18:A22"/>
    <mergeCell ref="A39:A43"/>
    <mergeCell ref="A50:A54"/>
    <mergeCell ref="A34:A38"/>
    <mergeCell ref="A13:A17"/>
    <mergeCell ref="A23:A2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3:T35"/>
  <sheetViews>
    <sheetView topLeftCell="A25" zoomScaleNormal="100" workbookViewId="0">
      <selection activeCell="O13" sqref="O13"/>
    </sheetView>
  </sheetViews>
  <sheetFormatPr defaultRowHeight="15"/>
  <cols>
    <col min="1" max="1" width="21.140625" customWidth="1"/>
    <col min="2" max="2" width="26.85546875" customWidth="1"/>
    <col min="3" max="3" width="10.28515625" customWidth="1"/>
    <col min="4" max="4" width="12.7109375" customWidth="1"/>
    <col min="5" max="5" width="8.28515625" customWidth="1"/>
    <col min="6" max="6" width="12.28515625" customWidth="1"/>
    <col min="7" max="7" width="16.28515625" customWidth="1"/>
    <col min="8" max="8" width="13.7109375" customWidth="1"/>
    <col min="9" max="9" width="12.28515625" customWidth="1"/>
    <col min="10" max="10" width="10.140625" style="8" customWidth="1"/>
    <col min="11" max="14" width="9.140625" style="8"/>
    <col min="18" max="18" width="10" bestFit="1" customWidth="1"/>
  </cols>
  <sheetData>
    <row r="3" spans="1:18">
      <c r="I3" s="1"/>
      <c r="R3" s="1" t="s">
        <v>282</v>
      </c>
    </row>
    <row r="4" spans="1:18" ht="2.25" customHeight="1"/>
    <row r="5" spans="1:18" ht="38.25" customHeight="1">
      <c r="A5" s="174" t="s">
        <v>39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</row>
    <row r="7" spans="1:18" ht="15.75" thickBot="1"/>
    <row r="8" spans="1:18" ht="16.5" thickBot="1">
      <c r="A8" s="171" t="s">
        <v>0</v>
      </c>
      <c r="B8" s="171" t="s">
        <v>1</v>
      </c>
      <c r="C8" s="179" t="s">
        <v>23</v>
      </c>
      <c r="D8" s="180"/>
      <c r="E8" s="180"/>
      <c r="F8" s="181"/>
      <c r="G8" s="179" t="s">
        <v>94</v>
      </c>
      <c r="H8" s="180"/>
      <c r="I8" s="180"/>
      <c r="J8" s="181"/>
      <c r="K8" s="151" t="s">
        <v>119</v>
      </c>
      <c r="L8" s="152"/>
      <c r="M8" s="152"/>
      <c r="N8" s="153"/>
      <c r="O8" s="179" t="s">
        <v>281</v>
      </c>
      <c r="P8" s="180"/>
      <c r="Q8" s="180"/>
      <c r="R8" s="181"/>
    </row>
    <row r="9" spans="1:18" ht="72" customHeight="1">
      <c r="A9" s="178"/>
      <c r="B9" s="178"/>
      <c r="C9" s="2" t="s">
        <v>2</v>
      </c>
      <c r="D9" s="171" t="s">
        <v>3</v>
      </c>
      <c r="E9" s="171" t="s">
        <v>4</v>
      </c>
      <c r="F9" s="171" t="s">
        <v>5</v>
      </c>
      <c r="G9" s="2" t="s">
        <v>2</v>
      </c>
      <c r="H9" s="171" t="s">
        <v>3</v>
      </c>
      <c r="I9" s="171" t="s">
        <v>4</v>
      </c>
      <c r="J9" s="184" t="s">
        <v>5</v>
      </c>
      <c r="K9" s="2" t="s">
        <v>2</v>
      </c>
      <c r="L9" s="171" t="s">
        <v>3</v>
      </c>
      <c r="M9" s="171" t="s">
        <v>4</v>
      </c>
      <c r="N9" s="171" t="s">
        <v>5</v>
      </c>
      <c r="O9" s="2" t="s">
        <v>2</v>
      </c>
      <c r="P9" s="171" t="s">
        <v>3</v>
      </c>
      <c r="Q9" s="171" t="s">
        <v>4</v>
      </c>
      <c r="R9" s="171" t="s">
        <v>6</v>
      </c>
    </row>
    <row r="10" spans="1:18" ht="64.5" thickBot="1">
      <c r="A10" s="172"/>
      <c r="B10" s="172"/>
      <c r="C10" s="3" t="s">
        <v>25</v>
      </c>
      <c r="D10" s="172"/>
      <c r="E10" s="172"/>
      <c r="F10" s="172"/>
      <c r="G10" s="3" t="s">
        <v>25</v>
      </c>
      <c r="H10" s="172"/>
      <c r="I10" s="172"/>
      <c r="J10" s="185"/>
      <c r="K10" s="3" t="s">
        <v>26</v>
      </c>
      <c r="L10" s="172"/>
      <c r="M10" s="172"/>
      <c r="N10" s="172"/>
      <c r="O10" s="3" t="s">
        <v>7</v>
      </c>
      <c r="P10" s="172"/>
      <c r="Q10" s="172"/>
      <c r="R10" s="172"/>
    </row>
    <row r="11" spans="1:18" ht="15.75" thickBot="1">
      <c r="A11" s="4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10">
        <v>10</v>
      </c>
      <c r="K11" s="10">
        <v>11</v>
      </c>
      <c r="L11" s="10">
        <v>12</v>
      </c>
      <c r="M11" s="10">
        <v>13</v>
      </c>
      <c r="N11" s="10">
        <v>14</v>
      </c>
      <c r="O11" s="3">
        <v>15</v>
      </c>
      <c r="P11" s="3">
        <v>16</v>
      </c>
      <c r="Q11" s="3">
        <v>17</v>
      </c>
      <c r="R11" s="3">
        <v>18</v>
      </c>
    </row>
    <row r="12" spans="1:18" ht="16.5" thickBot="1">
      <c r="A12" s="173" t="s">
        <v>40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7"/>
    </row>
    <row r="13" spans="1:18" ht="15.75" thickBot="1">
      <c r="A13" s="168" t="s">
        <v>116</v>
      </c>
      <c r="B13" s="5" t="s">
        <v>8</v>
      </c>
      <c r="C13" s="43">
        <v>0</v>
      </c>
      <c r="D13" s="43">
        <v>0</v>
      </c>
      <c r="E13" s="43">
        <v>0</v>
      </c>
      <c r="F13" s="44">
        <v>0</v>
      </c>
      <c r="G13" s="43">
        <v>27312.43</v>
      </c>
      <c r="H13" s="43">
        <v>0</v>
      </c>
      <c r="I13" s="43">
        <v>0</v>
      </c>
      <c r="J13" s="44">
        <v>0</v>
      </c>
      <c r="K13" s="76" t="s">
        <v>198</v>
      </c>
      <c r="L13" s="76" t="s">
        <v>199</v>
      </c>
      <c r="M13" s="76" t="s">
        <v>199</v>
      </c>
      <c r="N13" s="30">
        <f>M13/K13</f>
        <v>0.17617399843221565</v>
      </c>
      <c r="O13" s="43">
        <f>O14+O16</f>
        <v>27072.43</v>
      </c>
      <c r="P13" s="43">
        <f t="shared" ref="P13:Q13" si="0">P14+P16</f>
        <v>24463.51</v>
      </c>
      <c r="Q13" s="43">
        <f t="shared" si="0"/>
        <v>24463.51</v>
      </c>
      <c r="R13" s="105">
        <f>Q13/O13</f>
        <v>0.90363184981917022</v>
      </c>
    </row>
    <row r="14" spans="1:18" ht="50.25" customHeight="1" thickBot="1">
      <c r="A14" s="169"/>
      <c r="B14" s="6" t="s">
        <v>21</v>
      </c>
      <c r="C14" s="43">
        <v>0</v>
      </c>
      <c r="D14" s="43">
        <v>0</v>
      </c>
      <c r="E14" s="43">
        <v>0</v>
      </c>
      <c r="F14" s="44">
        <v>0</v>
      </c>
      <c r="G14" s="43">
        <v>3835.63</v>
      </c>
      <c r="H14" s="43">
        <v>0</v>
      </c>
      <c r="I14" s="43">
        <v>0</v>
      </c>
      <c r="J14" s="44">
        <v>0</v>
      </c>
      <c r="K14" s="76" t="s">
        <v>236</v>
      </c>
      <c r="L14" s="76" t="s">
        <v>103</v>
      </c>
      <c r="M14" s="76" t="s">
        <v>103</v>
      </c>
      <c r="N14" s="30">
        <f t="shared" ref="N14:N16" si="1">M14/K14</f>
        <v>0</v>
      </c>
      <c r="O14" s="43">
        <v>3595.63</v>
      </c>
      <c r="P14" s="43">
        <v>3588.1</v>
      </c>
      <c r="Q14" s="43">
        <v>3588.1</v>
      </c>
      <c r="R14" s="105">
        <f t="shared" ref="R14:R16" si="2">Q14/O14</f>
        <v>0.99790579119653577</v>
      </c>
    </row>
    <row r="15" spans="1:18" ht="37.5" customHeight="1" thickBot="1">
      <c r="A15" s="169"/>
      <c r="B15" s="6" t="s">
        <v>9</v>
      </c>
      <c r="C15" s="43">
        <v>0</v>
      </c>
      <c r="D15" s="43">
        <v>0</v>
      </c>
      <c r="E15" s="43">
        <v>0</v>
      </c>
      <c r="F15" s="44">
        <v>0</v>
      </c>
      <c r="G15" s="43">
        <v>0</v>
      </c>
      <c r="H15" s="43">
        <v>0</v>
      </c>
      <c r="I15" s="43">
        <v>0</v>
      </c>
      <c r="J15" s="44">
        <v>0</v>
      </c>
      <c r="K15" s="76" t="s">
        <v>103</v>
      </c>
      <c r="L15" s="76" t="s">
        <v>103</v>
      </c>
      <c r="M15" s="76" t="s">
        <v>103</v>
      </c>
      <c r="N15" s="30">
        <v>0</v>
      </c>
      <c r="O15" s="43">
        <v>0</v>
      </c>
      <c r="P15" s="43">
        <v>0</v>
      </c>
      <c r="Q15" s="43">
        <v>0</v>
      </c>
      <c r="R15" s="105">
        <v>0</v>
      </c>
    </row>
    <row r="16" spans="1:18" ht="38.25" customHeight="1" thickBot="1">
      <c r="A16" s="169"/>
      <c r="B16" s="6" t="s">
        <v>10</v>
      </c>
      <c r="C16" s="43">
        <v>0</v>
      </c>
      <c r="D16" s="43">
        <v>0</v>
      </c>
      <c r="E16" s="43">
        <v>0</v>
      </c>
      <c r="F16" s="44">
        <v>0</v>
      </c>
      <c r="G16" s="43">
        <v>23476.799999999999</v>
      </c>
      <c r="H16" s="43">
        <v>0</v>
      </c>
      <c r="I16" s="43">
        <v>0</v>
      </c>
      <c r="J16" s="44">
        <v>0</v>
      </c>
      <c r="K16" s="76" t="s">
        <v>237</v>
      </c>
      <c r="L16" s="76" t="s">
        <v>199</v>
      </c>
      <c r="M16" s="76" t="s">
        <v>199</v>
      </c>
      <c r="N16" s="30">
        <f t="shared" si="1"/>
        <v>0.20495723437606489</v>
      </c>
      <c r="O16" s="43">
        <v>23476.799999999999</v>
      </c>
      <c r="P16" s="43">
        <v>20875.41</v>
      </c>
      <c r="Q16" s="43">
        <v>20875.41</v>
      </c>
      <c r="R16" s="105">
        <f t="shared" si="2"/>
        <v>0.88919316090778988</v>
      </c>
    </row>
    <row r="17" spans="1:20" ht="31.5" customHeight="1" thickBot="1">
      <c r="A17" s="170"/>
      <c r="B17" s="6" t="s">
        <v>11</v>
      </c>
      <c r="C17" s="43">
        <v>0</v>
      </c>
      <c r="D17" s="43">
        <v>0</v>
      </c>
      <c r="E17" s="43">
        <v>0</v>
      </c>
      <c r="F17" s="44">
        <v>0</v>
      </c>
      <c r="G17" s="43">
        <v>0</v>
      </c>
      <c r="H17" s="43">
        <v>0</v>
      </c>
      <c r="I17" s="43">
        <v>0</v>
      </c>
      <c r="J17" s="44">
        <v>0</v>
      </c>
      <c r="K17" s="76" t="s">
        <v>103</v>
      </c>
      <c r="L17" s="76" t="s">
        <v>103</v>
      </c>
      <c r="M17" s="76" t="s">
        <v>103</v>
      </c>
      <c r="N17" s="30">
        <v>0</v>
      </c>
      <c r="O17" s="43">
        <v>0</v>
      </c>
      <c r="P17" s="43">
        <v>0</v>
      </c>
      <c r="Q17" s="43">
        <v>0</v>
      </c>
      <c r="R17" s="105">
        <v>0</v>
      </c>
    </row>
    <row r="18" spans="1:20" ht="15.75" thickBot="1">
      <c r="A18" s="182" t="s">
        <v>41</v>
      </c>
      <c r="B18" s="5" t="s">
        <v>8</v>
      </c>
      <c r="C18" s="43">
        <f>C19+C20+C21</f>
        <v>33707.9</v>
      </c>
      <c r="D18" s="43">
        <v>0</v>
      </c>
      <c r="E18" s="43">
        <v>0</v>
      </c>
      <c r="F18" s="44">
        <v>0</v>
      </c>
      <c r="G18" s="43">
        <v>33707.9</v>
      </c>
      <c r="H18" s="43">
        <v>0</v>
      </c>
      <c r="I18" s="43">
        <v>0</v>
      </c>
      <c r="J18" s="44">
        <v>0</v>
      </c>
      <c r="K18" s="76" t="s">
        <v>200</v>
      </c>
      <c r="L18" s="76" t="s">
        <v>202</v>
      </c>
      <c r="M18" s="76" t="s">
        <v>202</v>
      </c>
      <c r="N18" s="30">
        <f>M18/K18</f>
        <v>0.2999997033336399</v>
      </c>
      <c r="O18" s="43">
        <v>33707.9</v>
      </c>
      <c r="P18" s="43">
        <v>33707.870000000003</v>
      </c>
      <c r="Q18" s="43">
        <v>33707.870000000003</v>
      </c>
      <c r="R18" s="45">
        <f>Q18/O18</f>
        <v>0.99999911000091968</v>
      </c>
      <c r="S18" s="90"/>
      <c r="T18" s="90"/>
    </row>
    <row r="19" spans="1:20" ht="52.5" customHeight="1" thickBot="1">
      <c r="A19" s="169"/>
      <c r="B19" s="6" t="s">
        <v>21</v>
      </c>
      <c r="C19" s="43">
        <v>3707.9</v>
      </c>
      <c r="D19" s="43">
        <v>0</v>
      </c>
      <c r="E19" s="43">
        <v>0</v>
      </c>
      <c r="F19" s="44">
        <v>0</v>
      </c>
      <c r="G19" s="43">
        <v>3707.9</v>
      </c>
      <c r="H19" s="43">
        <v>0</v>
      </c>
      <c r="I19" s="43">
        <v>0</v>
      </c>
      <c r="J19" s="44">
        <v>0</v>
      </c>
      <c r="K19" s="76" t="s">
        <v>201</v>
      </c>
      <c r="L19" s="76" t="s">
        <v>231</v>
      </c>
      <c r="M19" s="76" t="s">
        <v>231</v>
      </c>
      <c r="N19" s="30">
        <f t="shared" ref="N19:N21" si="3">M19/K19</f>
        <v>0.29999730305563793</v>
      </c>
      <c r="O19" s="43">
        <v>3707.9</v>
      </c>
      <c r="P19" s="43">
        <v>3707.87</v>
      </c>
      <c r="Q19" s="43">
        <v>3707.87</v>
      </c>
      <c r="R19" s="45">
        <f t="shared" ref="R19:R21" si="4">Q19/O19</f>
        <v>0.99999190916691383</v>
      </c>
    </row>
    <row r="20" spans="1:20" ht="29.25" customHeight="1" thickBot="1">
      <c r="A20" s="169"/>
      <c r="B20" s="6" t="s">
        <v>9</v>
      </c>
      <c r="C20" s="43">
        <v>9420</v>
      </c>
      <c r="D20" s="43">
        <v>0</v>
      </c>
      <c r="E20" s="43">
        <v>0</v>
      </c>
      <c r="F20" s="44">
        <v>0</v>
      </c>
      <c r="G20" s="43">
        <v>9420</v>
      </c>
      <c r="H20" s="43">
        <v>0</v>
      </c>
      <c r="I20" s="43">
        <v>0</v>
      </c>
      <c r="J20" s="44">
        <v>0</v>
      </c>
      <c r="K20" s="76" t="s">
        <v>219</v>
      </c>
      <c r="L20" s="76" t="s">
        <v>232</v>
      </c>
      <c r="M20" s="76" t="s">
        <v>232</v>
      </c>
      <c r="N20" s="30">
        <f t="shared" si="3"/>
        <v>0.3</v>
      </c>
      <c r="O20" s="102">
        <v>9420</v>
      </c>
      <c r="P20" s="102">
        <v>9420</v>
      </c>
      <c r="Q20" s="102">
        <v>9420</v>
      </c>
      <c r="R20" s="45">
        <f t="shared" si="4"/>
        <v>1</v>
      </c>
    </row>
    <row r="21" spans="1:20" ht="40.5" customHeight="1" thickBot="1">
      <c r="A21" s="169"/>
      <c r="B21" s="6" t="s">
        <v>10</v>
      </c>
      <c r="C21" s="43">
        <v>20580</v>
      </c>
      <c r="D21" s="43">
        <v>0</v>
      </c>
      <c r="E21" s="43">
        <v>0</v>
      </c>
      <c r="F21" s="44">
        <v>0</v>
      </c>
      <c r="G21" s="43">
        <v>20580</v>
      </c>
      <c r="H21" s="43">
        <v>0</v>
      </c>
      <c r="I21" s="43">
        <v>0</v>
      </c>
      <c r="J21" s="44">
        <v>0</v>
      </c>
      <c r="K21" s="76" t="s">
        <v>220</v>
      </c>
      <c r="L21" s="76" t="s">
        <v>233</v>
      </c>
      <c r="M21" s="76" t="s">
        <v>233</v>
      </c>
      <c r="N21" s="30">
        <f t="shared" si="3"/>
        <v>0.3</v>
      </c>
      <c r="O21" s="102">
        <v>20580</v>
      </c>
      <c r="P21" s="102">
        <v>20580</v>
      </c>
      <c r="Q21" s="102">
        <v>20580</v>
      </c>
      <c r="R21" s="45">
        <f t="shared" si="4"/>
        <v>1</v>
      </c>
    </row>
    <row r="22" spans="1:20" ht="34.5" customHeight="1" thickBot="1">
      <c r="A22" s="169"/>
      <c r="B22" s="22" t="s">
        <v>11</v>
      </c>
      <c r="C22" s="46">
        <v>0</v>
      </c>
      <c r="D22" s="46">
        <v>0</v>
      </c>
      <c r="E22" s="46">
        <v>0</v>
      </c>
      <c r="F22" s="47">
        <v>0</v>
      </c>
      <c r="G22" s="46">
        <v>0</v>
      </c>
      <c r="H22" s="46">
        <v>0</v>
      </c>
      <c r="I22" s="46">
        <v>0</v>
      </c>
      <c r="J22" s="47">
        <v>0</v>
      </c>
      <c r="K22" s="89" t="s">
        <v>103</v>
      </c>
      <c r="L22" s="89" t="s">
        <v>103</v>
      </c>
      <c r="M22" s="89" t="s">
        <v>103</v>
      </c>
      <c r="N22" s="30">
        <v>0</v>
      </c>
      <c r="O22" s="46">
        <v>0</v>
      </c>
      <c r="P22" s="46">
        <v>0</v>
      </c>
      <c r="Q22" s="46">
        <v>0</v>
      </c>
      <c r="R22" s="45">
        <v>0</v>
      </c>
    </row>
    <row r="23" spans="1:20" ht="22.5" customHeight="1" thickBot="1">
      <c r="A23" s="173" t="s">
        <v>115</v>
      </c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7"/>
    </row>
    <row r="24" spans="1:20" ht="24.75" customHeight="1" thickBot="1">
      <c r="A24" s="169" t="s">
        <v>114</v>
      </c>
      <c r="B24" s="5" t="s">
        <v>8</v>
      </c>
      <c r="C24" s="43">
        <v>0</v>
      </c>
      <c r="D24" s="43">
        <v>0</v>
      </c>
      <c r="E24" s="43">
        <v>0</v>
      </c>
      <c r="F24" s="105">
        <v>0</v>
      </c>
      <c r="G24" s="43">
        <v>285</v>
      </c>
      <c r="H24" s="43">
        <v>0</v>
      </c>
      <c r="I24" s="43">
        <v>0</v>
      </c>
      <c r="J24" s="44">
        <v>0</v>
      </c>
      <c r="K24" s="77" t="s">
        <v>203</v>
      </c>
      <c r="L24" s="77" t="s">
        <v>103</v>
      </c>
      <c r="M24" s="77" t="s">
        <v>103</v>
      </c>
      <c r="N24" s="44">
        <v>0</v>
      </c>
      <c r="O24" s="102">
        <v>285</v>
      </c>
      <c r="P24" s="102">
        <v>285</v>
      </c>
      <c r="Q24" s="102">
        <v>285</v>
      </c>
      <c r="R24" s="45">
        <f>Q24/O24</f>
        <v>1</v>
      </c>
    </row>
    <row r="25" spans="1:20" ht="44.25" customHeight="1" thickBot="1">
      <c r="A25" s="169"/>
      <c r="B25" s="6" t="s">
        <v>21</v>
      </c>
      <c r="C25" s="43">
        <v>0</v>
      </c>
      <c r="D25" s="43">
        <v>0</v>
      </c>
      <c r="E25" s="43">
        <v>0</v>
      </c>
      <c r="F25" s="105">
        <v>0</v>
      </c>
      <c r="G25" s="43">
        <v>285</v>
      </c>
      <c r="H25" s="43">
        <v>0</v>
      </c>
      <c r="I25" s="43">
        <v>0</v>
      </c>
      <c r="J25" s="44">
        <v>0</v>
      </c>
      <c r="K25" s="77" t="s">
        <v>203</v>
      </c>
      <c r="L25" s="77" t="s">
        <v>103</v>
      </c>
      <c r="M25" s="77" t="s">
        <v>103</v>
      </c>
      <c r="N25" s="44">
        <v>0</v>
      </c>
      <c r="O25" s="102">
        <v>285</v>
      </c>
      <c r="P25" s="102">
        <v>285</v>
      </c>
      <c r="Q25" s="102">
        <v>285</v>
      </c>
      <c r="R25" s="45">
        <f t="shared" ref="R25" si="5">Q25/O25</f>
        <v>1</v>
      </c>
    </row>
    <row r="26" spans="1:20" ht="34.5" customHeight="1" thickBot="1">
      <c r="A26" s="169"/>
      <c r="B26" s="6" t="s">
        <v>9</v>
      </c>
      <c r="C26" s="43">
        <v>0</v>
      </c>
      <c r="D26" s="43">
        <v>0</v>
      </c>
      <c r="E26" s="43">
        <v>0</v>
      </c>
      <c r="F26" s="105">
        <v>0</v>
      </c>
      <c r="G26" s="43">
        <v>0</v>
      </c>
      <c r="H26" s="43">
        <v>0</v>
      </c>
      <c r="I26" s="43">
        <v>0</v>
      </c>
      <c r="J26" s="44">
        <v>0</v>
      </c>
      <c r="K26" s="77" t="s">
        <v>103</v>
      </c>
      <c r="L26" s="77" t="s">
        <v>103</v>
      </c>
      <c r="M26" s="77" t="s">
        <v>103</v>
      </c>
      <c r="N26" s="44">
        <v>0</v>
      </c>
      <c r="O26" s="43">
        <v>0</v>
      </c>
      <c r="P26" s="43">
        <v>0</v>
      </c>
      <c r="Q26" s="43">
        <v>0</v>
      </c>
      <c r="R26" s="45">
        <v>0</v>
      </c>
    </row>
    <row r="27" spans="1:20" ht="34.5" customHeight="1" thickBot="1">
      <c r="A27" s="169"/>
      <c r="B27" s="6" t="s">
        <v>10</v>
      </c>
      <c r="C27" s="43">
        <v>0</v>
      </c>
      <c r="D27" s="43">
        <v>0</v>
      </c>
      <c r="E27" s="43">
        <v>0</v>
      </c>
      <c r="F27" s="105">
        <v>0</v>
      </c>
      <c r="G27" s="43">
        <v>0</v>
      </c>
      <c r="H27" s="43">
        <v>0</v>
      </c>
      <c r="I27" s="43">
        <v>0</v>
      </c>
      <c r="J27" s="44">
        <v>0</v>
      </c>
      <c r="K27" s="77" t="s">
        <v>103</v>
      </c>
      <c r="L27" s="77" t="s">
        <v>103</v>
      </c>
      <c r="M27" s="77" t="s">
        <v>103</v>
      </c>
      <c r="N27" s="44">
        <v>0</v>
      </c>
      <c r="O27" s="43">
        <v>0</v>
      </c>
      <c r="P27" s="43">
        <v>0</v>
      </c>
      <c r="Q27" s="43">
        <v>0</v>
      </c>
      <c r="R27" s="45">
        <v>0</v>
      </c>
    </row>
    <row r="28" spans="1:20" ht="34.5" customHeight="1" thickBot="1">
      <c r="A28" s="189"/>
      <c r="B28" s="6" t="s">
        <v>11</v>
      </c>
      <c r="C28" s="43">
        <v>0</v>
      </c>
      <c r="D28" s="43">
        <v>0</v>
      </c>
      <c r="E28" s="43">
        <v>0</v>
      </c>
      <c r="F28" s="105">
        <v>0</v>
      </c>
      <c r="G28" s="43">
        <v>0</v>
      </c>
      <c r="H28" s="43">
        <v>0</v>
      </c>
      <c r="I28" s="43">
        <v>0</v>
      </c>
      <c r="J28" s="44">
        <v>0</v>
      </c>
      <c r="K28" s="77" t="s">
        <v>103</v>
      </c>
      <c r="L28" s="77" t="s">
        <v>103</v>
      </c>
      <c r="M28" s="77" t="s">
        <v>103</v>
      </c>
      <c r="N28" s="44">
        <v>0</v>
      </c>
      <c r="O28" s="43">
        <v>0</v>
      </c>
      <c r="P28" s="43">
        <v>0</v>
      </c>
      <c r="Q28" s="43">
        <v>0</v>
      </c>
      <c r="R28" s="45">
        <v>0</v>
      </c>
    </row>
    <row r="29" spans="1:20" ht="15.75" thickBot="1">
      <c r="A29" s="168" t="s">
        <v>12</v>
      </c>
      <c r="B29" s="59" t="s">
        <v>8</v>
      </c>
      <c r="C29" s="60">
        <f>C30+C31+C32</f>
        <v>33707.9</v>
      </c>
      <c r="D29" s="60">
        <v>0</v>
      </c>
      <c r="E29" s="60">
        <v>0</v>
      </c>
      <c r="F29" s="61">
        <v>0</v>
      </c>
      <c r="G29" s="60">
        <f>G24+G18+G13</f>
        <v>61305.33</v>
      </c>
      <c r="H29" s="60">
        <f t="shared" ref="H29:M29" si="6">H24+H18+H13</f>
        <v>0</v>
      </c>
      <c r="I29" s="60">
        <f t="shared" si="6"/>
        <v>0</v>
      </c>
      <c r="J29" s="44">
        <v>0</v>
      </c>
      <c r="K29" s="60">
        <f t="shared" si="6"/>
        <v>61305.33</v>
      </c>
      <c r="L29" s="60">
        <f t="shared" si="6"/>
        <v>14924.1</v>
      </c>
      <c r="M29" s="60">
        <f t="shared" si="6"/>
        <v>14924.1</v>
      </c>
      <c r="N29" s="61">
        <f>M29/K29</f>
        <v>0.24343886575604437</v>
      </c>
      <c r="O29" s="103">
        <f>O13+O18+O24</f>
        <v>61065.33</v>
      </c>
      <c r="P29" s="103">
        <f t="shared" ref="P29:Q29" si="7">P13+P18+P24</f>
        <v>58456.380000000005</v>
      </c>
      <c r="Q29" s="103">
        <f t="shared" si="7"/>
        <v>58456.380000000005</v>
      </c>
      <c r="R29" s="129">
        <f>Q29/O29</f>
        <v>0.95727608448198021</v>
      </c>
    </row>
    <row r="30" spans="1:20" ht="49.5" customHeight="1" thickBot="1">
      <c r="A30" s="169"/>
      <c r="B30" s="6" t="s">
        <v>21</v>
      </c>
      <c r="C30" s="43">
        <v>3707.9</v>
      </c>
      <c r="D30" s="43">
        <v>0</v>
      </c>
      <c r="E30" s="43">
        <v>0</v>
      </c>
      <c r="F30" s="44">
        <v>0</v>
      </c>
      <c r="G30" s="43">
        <v>3707.9</v>
      </c>
      <c r="H30" s="43">
        <v>0</v>
      </c>
      <c r="I30" s="43">
        <v>0</v>
      </c>
      <c r="J30" s="44">
        <v>0</v>
      </c>
      <c r="K30" s="43">
        <f t="shared" ref="K30:M30" si="8">K25+K19+K14</f>
        <v>7828.5300000000007</v>
      </c>
      <c r="L30" s="43">
        <f t="shared" si="8"/>
        <v>1112.3599999999999</v>
      </c>
      <c r="M30" s="43">
        <f t="shared" si="8"/>
        <v>1112.3599999999999</v>
      </c>
      <c r="N30" s="44">
        <f t="shared" ref="N30:N32" si="9">M30/K30</f>
        <v>0.14209053296084959</v>
      </c>
      <c r="O30" s="102">
        <f t="shared" ref="O30:Q33" si="10">O14+O19+O25</f>
        <v>7588.5300000000007</v>
      </c>
      <c r="P30" s="102">
        <f t="shared" si="10"/>
        <v>7580.9699999999993</v>
      </c>
      <c r="Q30" s="102">
        <f t="shared" si="10"/>
        <v>7580.9699999999993</v>
      </c>
      <c r="R30" s="45">
        <f t="shared" ref="R30:R32" si="11">Q30/O30</f>
        <v>0.99900375962142851</v>
      </c>
    </row>
    <row r="31" spans="1:20" ht="36.75" customHeight="1" thickBot="1">
      <c r="A31" s="169"/>
      <c r="B31" s="6" t="s">
        <v>9</v>
      </c>
      <c r="C31" s="43">
        <v>9420</v>
      </c>
      <c r="D31" s="43">
        <v>0</v>
      </c>
      <c r="E31" s="43">
        <v>0</v>
      </c>
      <c r="F31" s="44">
        <v>0</v>
      </c>
      <c r="G31" s="43">
        <v>9420</v>
      </c>
      <c r="H31" s="43">
        <v>0</v>
      </c>
      <c r="I31" s="43">
        <v>0</v>
      </c>
      <c r="J31" s="44">
        <v>0</v>
      </c>
      <c r="K31" s="43">
        <f t="shared" ref="K31:M31" si="12">K26+K20+K15</f>
        <v>9420</v>
      </c>
      <c r="L31" s="43">
        <f t="shared" si="12"/>
        <v>2826</v>
      </c>
      <c r="M31" s="43">
        <f t="shared" si="12"/>
        <v>2826</v>
      </c>
      <c r="N31" s="44">
        <f t="shared" si="9"/>
        <v>0.3</v>
      </c>
      <c r="O31" s="102">
        <f t="shared" si="10"/>
        <v>9420</v>
      </c>
      <c r="P31" s="102">
        <f t="shared" si="10"/>
        <v>9420</v>
      </c>
      <c r="Q31" s="102">
        <f t="shared" si="10"/>
        <v>9420</v>
      </c>
      <c r="R31" s="45">
        <f t="shared" si="11"/>
        <v>1</v>
      </c>
    </row>
    <row r="32" spans="1:20" ht="32.25" customHeight="1" thickBot="1">
      <c r="A32" s="169"/>
      <c r="B32" s="6" t="s">
        <v>10</v>
      </c>
      <c r="C32" s="43">
        <v>20580</v>
      </c>
      <c r="D32" s="43">
        <v>0</v>
      </c>
      <c r="E32" s="43">
        <v>0</v>
      </c>
      <c r="F32" s="44">
        <v>0</v>
      </c>
      <c r="G32" s="43">
        <v>20580</v>
      </c>
      <c r="H32" s="43">
        <v>0</v>
      </c>
      <c r="I32" s="43">
        <v>0</v>
      </c>
      <c r="J32" s="44">
        <v>0</v>
      </c>
      <c r="K32" s="43">
        <f t="shared" ref="K32:M32" si="13">K27+K21+K16</f>
        <v>44056.800000000003</v>
      </c>
      <c r="L32" s="43">
        <f t="shared" si="13"/>
        <v>10985.74</v>
      </c>
      <c r="M32" s="43">
        <f t="shared" si="13"/>
        <v>10985.74</v>
      </c>
      <c r="N32" s="44">
        <f t="shared" si="9"/>
        <v>0.24935401572515478</v>
      </c>
      <c r="O32" s="102">
        <f t="shared" si="10"/>
        <v>44056.800000000003</v>
      </c>
      <c r="P32" s="102">
        <f t="shared" si="10"/>
        <v>41455.410000000003</v>
      </c>
      <c r="Q32" s="102">
        <f t="shared" si="10"/>
        <v>41455.410000000003</v>
      </c>
      <c r="R32" s="45">
        <f t="shared" si="11"/>
        <v>0.94095372337527916</v>
      </c>
    </row>
    <row r="33" spans="1:18" ht="33" customHeight="1" thickBot="1">
      <c r="A33" s="170"/>
      <c r="B33" s="6" t="s">
        <v>11</v>
      </c>
      <c r="C33" s="43">
        <v>0</v>
      </c>
      <c r="D33" s="43">
        <v>0</v>
      </c>
      <c r="E33" s="43">
        <v>0</v>
      </c>
      <c r="F33" s="44">
        <v>0</v>
      </c>
      <c r="G33" s="43">
        <v>0</v>
      </c>
      <c r="H33" s="43">
        <v>0</v>
      </c>
      <c r="I33" s="43">
        <v>0</v>
      </c>
      <c r="J33" s="44">
        <v>0</v>
      </c>
      <c r="K33" s="43">
        <f t="shared" ref="K33:M33" si="14">K28+K22+K17</f>
        <v>0</v>
      </c>
      <c r="L33" s="43">
        <f t="shared" si="14"/>
        <v>0</v>
      </c>
      <c r="M33" s="43">
        <f t="shared" si="14"/>
        <v>0</v>
      </c>
      <c r="N33" s="44">
        <v>0</v>
      </c>
      <c r="O33" s="102">
        <f t="shared" si="10"/>
        <v>0</v>
      </c>
      <c r="P33" s="102">
        <f t="shared" si="10"/>
        <v>0</v>
      </c>
      <c r="Q33" s="102">
        <f t="shared" si="10"/>
        <v>0</v>
      </c>
      <c r="R33" s="45">
        <v>0</v>
      </c>
    </row>
    <row r="35" spans="1:18">
      <c r="A35" s="18" t="s">
        <v>90</v>
      </c>
      <c r="B35" s="19" t="s">
        <v>118</v>
      </c>
    </row>
  </sheetData>
  <mergeCells count="25">
    <mergeCell ref="A29:A33"/>
    <mergeCell ref="C8:F8"/>
    <mergeCell ref="A12:R12"/>
    <mergeCell ref="G8:J8"/>
    <mergeCell ref="O8:R8"/>
    <mergeCell ref="P9:P10"/>
    <mergeCell ref="Q9:Q10"/>
    <mergeCell ref="A24:A28"/>
    <mergeCell ref="A23:R23"/>
    <mergeCell ref="A5:R5"/>
    <mergeCell ref="R9:R10"/>
    <mergeCell ref="A13:A17"/>
    <mergeCell ref="A18:A22"/>
    <mergeCell ref="D9:D10"/>
    <mergeCell ref="E9:E10"/>
    <mergeCell ref="F9:F10"/>
    <mergeCell ref="H9:H10"/>
    <mergeCell ref="I9:I10"/>
    <mergeCell ref="J9:J10"/>
    <mergeCell ref="A8:A10"/>
    <mergeCell ref="B8:B10"/>
    <mergeCell ref="K8:N8"/>
    <mergeCell ref="L9:L10"/>
    <mergeCell ref="M9:M10"/>
    <mergeCell ref="N9:N1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Перечень МП</vt:lpstr>
      <vt:lpstr>Спорт</vt:lpstr>
      <vt:lpstr>Культура</vt:lpstr>
      <vt:lpstr>Молодежь</vt:lpstr>
      <vt:lpstr>Дороги</vt:lpstr>
      <vt:lpstr>3-ОЗ</vt:lpstr>
      <vt:lpstr>Благоустройство</vt:lpstr>
      <vt:lpstr>Управление имуществом</vt:lpstr>
      <vt:lpstr>Комфортн.среда</vt:lpstr>
      <vt:lpstr>ГО ЧС</vt:lpstr>
      <vt:lpstr>Жилье</vt:lpstr>
      <vt:lpstr>Променад</vt:lpstr>
      <vt:lpstr>Терроризм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2023-04-03T13:57:41Z</dcterms:modified>
</cp:coreProperties>
</file>